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955" windowWidth="9135" windowHeight="4710" tabRatio="588" firstSheet="2" activeTab="7"/>
  </bookViews>
  <sheets>
    <sheet name="Presentacion" sheetId="1" r:id="rId1"/>
    <sheet name="Caratula" sheetId="2" r:id="rId2"/>
    <sheet name="Est.Sit.Patr." sheetId="3" r:id="rId3"/>
    <sheet name="Est.Resultados" sheetId="4" r:id="rId4"/>
    <sheet name="Est.Evol.Patr.Neto" sheetId="5" r:id="rId5"/>
    <sheet name="Est.Flefvo" sheetId="6" r:id="rId6"/>
    <sheet name="Notas" sheetId="7" r:id="rId7"/>
    <sheet name="auditor" sheetId="8" r:id="rId8"/>
    <sheet name="autoridades partidarias" sheetId="9" r:id="rId9"/>
    <sheet name="DDJJ consejo" sheetId="10" r:id="rId10"/>
    <sheet name="ajuste rdos" sheetId="11" r:id="rId11"/>
  </sheets>
  <definedNames>
    <definedName name="_xlnm.Print_Area" localSheetId="6">'Notas'!$A$1:$C$52</definedName>
  </definedNames>
  <calcPr fullCalcOnLoad="1"/>
</workbook>
</file>

<file path=xl/sharedStrings.xml><?xml version="1.0" encoding="utf-8"?>
<sst xmlns="http://schemas.openxmlformats.org/spreadsheetml/2006/main" count="382" uniqueCount="309">
  <si>
    <t>:</t>
  </si>
  <si>
    <t>DOMICILIO LEGAL</t>
  </si>
  <si>
    <t>ACTIVO</t>
  </si>
  <si>
    <t>ACTIVO CORRIENTE</t>
  </si>
  <si>
    <t>Caja y Bancos (Nota 2.1)</t>
  </si>
  <si>
    <t>TOTAL DEL ACTIVO CORRIENTE</t>
  </si>
  <si>
    <t>ACTIVO NO CORRIENTE</t>
  </si>
  <si>
    <t>TOTAL DEL ACTIVO NO CORRIENTE</t>
  </si>
  <si>
    <t>TOTAL DEL ACTIVO</t>
  </si>
  <si>
    <t>PASIVO</t>
  </si>
  <si>
    <t>PASIVO CORRIENTE</t>
  </si>
  <si>
    <t>TOTAL DEL PASIVO CORRIENTE</t>
  </si>
  <si>
    <t>TOTAL DEL PASIVO</t>
  </si>
  <si>
    <t>PATRIMONIO NETO</t>
  </si>
  <si>
    <t>Según Estado Respectivo</t>
  </si>
  <si>
    <t>TOTAL</t>
  </si>
  <si>
    <t>ESTADO DE EVOLUCION DEL PATRIMONIO NETO</t>
  </si>
  <si>
    <t>RESULTADOS
NO
ASIGNADOS</t>
  </si>
  <si>
    <t>TOTAL
PATRIMONIO
NETO</t>
  </si>
  <si>
    <t>NOTAS A LOS ESTADOS CONTABLES</t>
  </si>
  <si>
    <t>Las notas y anexos que se acompañan forman parte de los Estados Contables</t>
  </si>
  <si>
    <t>Actividades de financiación</t>
  </si>
  <si>
    <t xml:space="preserve">   </t>
  </si>
  <si>
    <t>Actividades operativas</t>
  </si>
  <si>
    <t>ACTIVIDAD PRINCIPAL</t>
  </si>
  <si>
    <t>FECHA DE INICIO DEL EJERCICIO</t>
  </si>
  <si>
    <t>FECHA DE CIERRE DEL EJERCICIO</t>
  </si>
  <si>
    <t>Actual</t>
  </si>
  <si>
    <t>Anterior</t>
  </si>
  <si>
    <t xml:space="preserve">MOVIMIENTO </t>
  </si>
  <si>
    <t>LIBRES DEL SUR</t>
  </si>
  <si>
    <t>PARTIDO POLITICO</t>
  </si>
  <si>
    <t>DOMICILIO REAL</t>
  </si>
  <si>
    <t>OCAMPO 2878  - SAN JUSTO (B) -</t>
  </si>
  <si>
    <t>C.U.I.T.</t>
  </si>
  <si>
    <t>30-70776777-0</t>
  </si>
  <si>
    <t xml:space="preserve">MOVIMIENTO LIBRES DEL SUR </t>
  </si>
  <si>
    <t>No Existe</t>
  </si>
  <si>
    <t>CUIT: 30-70776777-0</t>
  </si>
  <si>
    <t>PASIVO NO CORRIENTE</t>
  </si>
  <si>
    <t>TESORERO</t>
  </si>
  <si>
    <t xml:space="preserve">PRESIDENTE </t>
  </si>
  <si>
    <t>CUADRO DE RECURSOS Y GASTOS</t>
  </si>
  <si>
    <t>RECURSOS</t>
  </si>
  <si>
    <t>DESENVOLVIMIENTO INSTITUCIONAL</t>
  </si>
  <si>
    <t>Aportes del Tesoro General de la Nación</t>
  </si>
  <si>
    <t>TOTAL RECURSOS</t>
  </si>
  <si>
    <r>
      <t xml:space="preserve">menos:  </t>
    </r>
    <r>
      <rPr>
        <b/>
        <i/>
        <u val="single"/>
        <sz val="12"/>
        <rFont val="Courier New"/>
        <family val="3"/>
      </rPr>
      <t>GASTOS</t>
    </r>
  </si>
  <si>
    <t xml:space="preserve">         DESENVOLVIMIENTO INSTITUCIONAL</t>
  </si>
  <si>
    <t xml:space="preserve">         CAPACITACION DIRIGENTES</t>
  </si>
  <si>
    <r>
      <t xml:space="preserve">        </t>
    </r>
    <r>
      <rPr>
        <b/>
        <i/>
        <u val="single"/>
        <sz val="12"/>
        <rFont val="Courier New"/>
        <family val="3"/>
      </rPr>
      <t>TOTAL GASTOS</t>
    </r>
  </si>
  <si>
    <t>DIFERENCIA -SUPERAVIT / DEFICIT</t>
  </si>
  <si>
    <t>CONCEPTOS</t>
  </si>
  <si>
    <t xml:space="preserve">CAPITAL </t>
  </si>
  <si>
    <t>TOTAL DEL PASIVO NO CORRIENTE</t>
  </si>
  <si>
    <t xml:space="preserve">DISTRITO BUENOS AIRES </t>
  </si>
  <si>
    <t xml:space="preserve">Balance General </t>
  </si>
  <si>
    <t>al</t>
  </si>
  <si>
    <t>TESORERO                                     PRESIDENTE</t>
  </si>
  <si>
    <t>Variaciones del Efectivo</t>
  </si>
  <si>
    <t>Aumento (Disminución) Neta del Efectivo</t>
  </si>
  <si>
    <t>Pago Impuesto Débitos y Créditos bancarios</t>
  </si>
  <si>
    <t>otros pagos</t>
  </si>
  <si>
    <t xml:space="preserve">Flujo neto de efectivo generado (utilizado)en  </t>
  </si>
  <si>
    <t>actividades operativas</t>
  </si>
  <si>
    <t>Actividades de inversión</t>
  </si>
  <si>
    <t>Flujo neto de efectivo utilizado en actividades</t>
  </si>
  <si>
    <t>de inversión</t>
  </si>
  <si>
    <t>de financiación</t>
  </si>
  <si>
    <t>Disponibilidades al Inicio del Ejercicio</t>
  </si>
  <si>
    <t>Disponibilidades al Cierre del Ejercicio</t>
  </si>
  <si>
    <t>Causas de las variaciones:</t>
  </si>
  <si>
    <t>Cobros por Ingresos</t>
  </si>
  <si>
    <t xml:space="preserve">Pagos por Egresos </t>
  </si>
  <si>
    <t>Aportes</t>
  </si>
  <si>
    <t>ESTADO DE FLUJO DE FONDOS</t>
  </si>
  <si>
    <t>DISTRITO BUENOS AIRES</t>
  </si>
  <si>
    <t xml:space="preserve">         DE CAMPAÑA</t>
  </si>
  <si>
    <t>Dr.ADRIAN MARCELO MUSSA</t>
  </si>
  <si>
    <t xml:space="preserve">    Contador  Público U.B.A.</t>
  </si>
  <si>
    <t xml:space="preserve">       CUIT 20-16766557-9</t>
  </si>
  <si>
    <t xml:space="preserve">     CPCEPBA Tº 98 Fº 228</t>
  </si>
  <si>
    <t xml:space="preserve">         LEGAJO 25350-2</t>
  </si>
  <si>
    <t xml:space="preserve">SILVIA SARAVIA                                  Dr.JORGE RAUL CEBALLOS     </t>
  </si>
  <si>
    <t xml:space="preserve">    TESORERO                                                 PRESIDENTE</t>
  </si>
  <si>
    <t>TESORERA</t>
  </si>
  <si>
    <t xml:space="preserve">                                        PRESIDENTE</t>
  </si>
  <si>
    <t xml:space="preserve">SILVIA SARAVIA                      Dr.JORGE RAUL CEBALLOS     </t>
  </si>
  <si>
    <t>MANIFESTACION DE LAS AUTORIDADES PARTIDARIAS</t>
  </si>
  <si>
    <t xml:space="preserve">Sr. Delegado Presidente </t>
  </si>
  <si>
    <t>del Consejo Profesional de Ciencias Económicas</t>
  </si>
  <si>
    <t>de la Provincia de Buenos Aires:</t>
  </si>
  <si>
    <t>De mi mayor consideración:</t>
  </si>
  <si>
    <t>DATOS DEL TITULAR DE LA INFORMACION OBJETO DE LA LABOR</t>
  </si>
  <si>
    <t>TAREA REALIZADA</t>
  </si>
  <si>
    <t>PASIVO: 0,00</t>
  </si>
  <si>
    <t>Atentamente,</t>
  </si>
  <si>
    <t>Razón Social ………MOVIMIENTO LIBRES DEL SUR (Distrito Buenos Aires)</t>
  </si>
  <si>
    <t>Domicilio legal …Ocampo 2878 - San Justo (B) CP 1754  Pcia. Bs. As.</t>
  </si>
  <si>
    <t>Actividad……………Partido Politico</t>
  </si>
  <si>
    <t>Nº de CUIT/CUIL…30-70776777-0</t>
  </si>
  <si>
    <t xml:space="preserve">Dr.Jorge Raul Ceballos y Sra.Silvia Saravia en nuestro caracter de presidente y tesorera del partido </t>
  </si>
  <si>
    <t xml:space="preserve">Movimiento Libres del Sur informamos que los Estados Contables, anexos y notas que anteceden, </t>
  </si>
  <si>
    <t>Matriculado en CPCEPBA Tº 98 Fº 228 Legajo 25350-2, que en su parte pertinente manifiesta tex-</t>
  </si>
  <si>
    <t xml:space="preserve">El texto completo del  Informe  del  Auditor  Independiente obra en el expediente que tramito en la </t>
  </si>
  <si>
    <t>Secretaría Electoral correspondiente en cumplimiento de las exigencias de la Ley 26215.</t>
  </si>
  <si>
    <t xml:space="preserve">  TESORERO                                   PRESIDENTE</t>
  </si>
  <si>
    <t>Honorarios Profesionales</t>
  </si>
  <si>
    <t>Legalizaciones y Aranceles</t>
  </si>
  <si>
    <t>Otros Gts. Desenv.Institucional</t>
  </si>
  <si>
    <t>Papeleria e Impresiones</t>
  </si>
  <si>
    <t xml:space="preserve">Materiales </t>
  </si>
  <si>
    <t xml:space="preserve">         IMPOSITIVOS Y FINANCIEROS</t>
  </si>
  <si>
    <t>Ley 25413 s/Deb. Y  Cred.Brios</t>
  </si>
  <si>
    <t>Percepc.Ingr.Brutos Pcia.Bs.As.</t>
  </si>
  <si>
    <t>Gts. Y Comisiones Bancarias</t>
  </si>
  <si>
    <t xml:space="preserve">                                                        Por la presente, en cumplimiento de lo establecido en el Art.163 de la Ley 10,620, en relación con la tarea profesional declaro que: </t>
  </si>
  <si>
    <t xml:space="preserve">     Que he percibido los honorarios y realizado el aporte y contribución pertinentes a la Caja de Seguridad Social para los Profesionales en Ciencias Económicas de la Pcia. De buenos Aires conforme ley.</t>
  </si>
  <si>
    <t>INFORME DEL AUDITOR INDEPENDIENTE</t>
  </si>
  <si>
    <t>Informe sobre los Estados Contables</t>
  </si>
  <si>
    <t>Responsabilidad del auditor</t>
  </si>
  <si>
    <t>Mi responsabilidad consiste en expresar una opinión sobre los Estados Contables adjuntos  basada en mi audi-</t>
  </si>
  <si>
    <t xml:space="preserve">toría. He llevado a cabo mi examen de conformidad  con las normas  de auditoría establecidas en la Resolución </t>
  </si>
  <si>
    <t>Técnica Nº 37 de la Federación Argentina de Consejos Profesionales de Ciencias Económicas, conforme ha si-</t>
  </si>
  <si>
    <t>do aprobada por la Resolución CD Nº 3518 del Consejo Profesional de Ciencias Económicas de la Provincia de</t>
  </si>
  <si>
    <t>Buenos Aires. La normativa profesional requiere el cumplimiento de principios éticos  establecidos en el Código</t>
  </si>
  <si>
    <t xml:space="preserve">de Ética vigente en la jurisdicción de dicho Consejo, así como prescriben la adecuada planificación y ejecución </t>
  </si>
  <si>
    <t>de la auditoría con el fin de obtener un razonable grado de seguridad los estados contables están libres de inco-</t>
  </si>
  <si>
    <t>rreciones significativas.</t>
  </si>
  <si>
    <t>Una auditoría conlleva la aplicación de  procedimientos  para obtener elementos de juicio sobre las cifras y la in-</t>
  </si>
  <si>
    <t>formación presentadas en los estados contables. Los procedimientos seleccionados dependen del juicio del au-</t>
  </si>
  <si>
    <t xml:space="preserve">ditor, incluida la valoración de los riesgos de incorrecciones significativas en los estados contables.  Al efectuar  </t>
  </si>
  <si>
    <t>dichas valoraciones del riesgo, el auditor tiene en cuenta el control interno pertinente para la preparación  y  pre-</t>
  </si>
  <si>
    <t xml:space="preserve">sentación razonable por parte  de  la entidad  de los estados contables, con el fin de diseñar los procedimientos </t>
  </si>
  <si>
    <t>de auditoría que sean adecuados en función de las circunstancias  y no con la finalidad de expresar una opinión</t>
  </si>
  <si>
    <t xml:space="preserve">sobre la eficacia del control interno de la entidad.  Una auditoría también incluye  la evaluación de la adecuación </t>
  </si>
  <si>
    <t>cia de la entidad, así como la evaluación de la presentación de los Estados Contables en su conjunto.</t>
  </si>
  <si>
    <t xml:space="preserve">Considero que los elementos  de juicio que  he obtenido  proporcionan  una base suficiente y adecuada para mi  </t>
  </si>
  <si>
    <t>opinión de auditoría.</t>
  </si>
  <si>
    <t>Opinión</t>
  </si>
  <si>
    <t>Informe sobre otros requerimientos legales y reglamentarios.</t>
  </si>
  <si>
    <t>1- He aplicado  los procedimientos  sobre prevención de lavado de  activos de  origen delictivo y de  financiación</t>
  </si>
  <si>
    <t xml:space="preserve">    del terrorismo, previstos en la Resolución Nº 420/11  de  la  F.A.C.P.C.E.</t>
  </si>
  <si>
    <t xml:space="preserve">    en concepto de aportes y contribuciones previsionales, como surge de los registros contables de la entidad.</t>
  </si>
  <si>
    <t xml:space="preserve">    a favor de la Agencia de Recaudación de la Provincia de Buenos Aires.</t>
  </si>
  <si>
    <t xml:space="preserve">                                                                                                    Dr.ADRIAN MARCELO MUSSA</t>
  </si>
  <si>
    <t xml:space="preserve">                                                                                                                  Contador  Público U.B.A.</t>
  </si>
  <si>
    <t xml:space="preserve">                                                                                                                  CUIT 20-16766557-9</t>
  </si>
  <si>
    <t xml:space="preserve">                                                                                                                   CPCEPBA Tº 98 Fº 228</t>
  </si>
  <si>
    <t xml:space="preserve">                                                                                                                 LEGAJO 25350-2</t>
  </si>
  <si>
    <t>Responsabilidad de las Autoridades Partidarias en relación con los Estados Contables</t>
  </si>
  <si>
    <t>Las Autoridades Partidarias son responsable de la preparación y presentación razonable de los estados conta-</t>
  </si>
  <si>
    <t>bles adjuntos de  conformidad  con  las normas contables profesionales argentinas, y del control interno que las</t>
  </si>
  <si>
    <t>ciones significativas.</t>
  </si>
  <si>
    <t>Autoridades Partidarias considere necesario para permitir la preparación de estados contables libres de incorrec</t>
  </si>
  <si>
    <t>En mi opinión,  los Estados Contables adjuntos presentan razonablemente, en todos  sus aspectos significati-</t>
  </si>
  <si>
    <t xml:space="preserve">mo sus resultados, la evolución de su patrimonio neto y  el flujo de su efectivo correspondientes a los ejercicios </t>
  </si>
  <si>
    <r>
      <t xml:space="preserve">CUIT 30-70776777-0     </t>
    </r>
    <r>
      <rPr>
        <sz val="10"/>
        <rFont val="Arial"/>
        <family val="2"/>
      </rPr>
      <t>Domicilio legal:  Ocampo 2878 - San Justo - Buenos Aires.</t>
    </r>
  </si>
  <si>
    <t>en todos sus aspectos significativos, la situación patrimonial de MOVIMIENTO LIBRES DEL SUR,</t>
  </si>
  <si>
    <t>tualmente lo siguiente:  "En mi opinión los Estados Contables adjuntos presentan  razonablemente,</t>
  </si>
  <si>
    <t>Folleteria</t>
  </si>
  <si>
    <t>Impresiones</t>
  </si>
  <si>
    <t>Resultado del Ejercicio 2017</t>
  </si>
  <si>
    <t>dólar</t>
  </si>
  <si>
    <t>modulos</t>
  </si>
  <si>
    <t>caduceos</t>
  </si>
  <si>
    <t>31 de Diciembre de 2018</t>
  </si>
  <si>
    <t>01 de Enero de 2018</t>
  </si>
  <si>
    <t>ESTADO DE SITUACION PATRIMONIAL AL 31 DE DICIEMBRE DE 2018</t>
  </si>
  <si>
    <t>Por el Ejercicio Anual finalizado el 31 DE DICIEMBRE DE 2018</t>
  </si>
  <si>
    <t>Saldos al inicio del Ejerc.2017</t>
  </si>
  <si>
    <t>Saldos al Inicio del Ejercicio 2018</t>
  </si>
  <si>
    <t>Resultado del Ejercicio 2018</t>
  </si>
  <si>
    <t>Saldos al Cierre del Ejercicio 2018</t>
  </si>
  <si>
    <t>Caja y bancos</t>
  </si>
  <si>
    <t>Rubros NO Monetarios</t>
  </si>
  <si>
    <t>Rdos No Asignados}</t>
  </si>
  <si>
    <t>Dic-18/Dic-17</t>
  </si>
  <si>
    <t>Ind Pta a Pta</t>
  </si>
  <si>
    <t>NO se Ajustan</t>
  </si>
  <si>
    <t>4,1,04</t>
  </si>
  <si>
    <t>Apt.Tesoro Gl.Nacion</t>
  </si>
  <si>
    <t>enero Hist.</t>
  </si>
  <si>
    <t>Enero ajust</t>
  </si>
  <si>
    <t>Diferencia</t>
  </si>
  <si>
    <t>Feb Hist.</t>
  </si>
  <si>
    <t>Feb ajust</t>
  </si>
  <si>
    <t>Mar Hist.</t>
  </si>
  <si>
    <t>Mar ajust</t>
  </si>
  <si>
    <t>Abril Hist.</t>
  </si>
  <si>
    <t>Abr ajust</t>
  </si>
  <si>
    <t>May Hist.</t>
  </si>
  <si>
    <t>May ajust</t>
  </si>
  <si>
    <t>Jun Hist.</t>
  </si>
  <si>
    <t>jun ajust</t>
  </si>
  <si>
    <t>Jul Hist.</t>
  </si>
  <si>
    <t>5,2,01</t>
  </si>
  <si>
    <t>5,2,02</t>
  </si>
  <si>
    <t>5,2,03</t>
  </si>
  <si>
    <t>5,2,05</t>
  </si>
  <si>
    <t>5,2,06</t>
  </si>
  <si>
    <t>5,2,09</t>
  </si>
  <si>
    <t>Gs.Desenv.Hon.Prof.</t>
  </si>
  <si>
    <t>Ago Hist.</t>
  </si>
  <si>
    <t>Jul ajust</t>
  </si>
  <si>
    <t>Ago ajust</t>
  </si>
  <si>
    <t>Set Hist.</t>
  </si>
  <si>
    <t>Set ajust</t>
  </si>
  <si>
    <t>Oct Hist.</t>
  </si>
  <si>
    <t>Oct ajust</t>
  </si>
  <si>
    <t>Nov Hist.</t>
  </si>
  <si>
    <t>Nov ajust</t>
  </si>
  <si>
    <t>Dic Hist.</t>
  </si>
  <si>
    <t>Dic ajust</t>
  </si>
  <si>
    <t>HISTORICO</t>
  </si>
  <si>
    <t>AJUSTADO</t>
  </si>
  <si>
    <t>DIFERENCIA</t>
  </si>
  <si>
    <t>TOTAL AjusT.</t>
  </si>
  <si>
    <t>Gs.Desenv.Gs.Legales</t>
  </si>
  <si>
    <t>Gs.Desenv.Papeles e I</t>
  </si>
  <si>
    <t>Gs.Desenv.Folleteria</t>
  </si>
  <si>
    <t>Gs.Desenv.Alq.Of.</t>
  </si>
  <si>
    <t>Gs.Desenv.Otros Gtos</t>
  </si>
  <si>
    <t>5,3,03</t>
  </si>
  <si>
    <t>Gs.Cap. Impresiones</t>
  </si>
  <si>
    <t>5,3,04</t>
  </si>
  <si>
    <t>Gs.Cap. MateriaIes</t>
  </si>
  <si>
    <t>5,4,01</t>
  </si>
  <si>
    <t>Gs.IMP.y Fin. Ley DyC</t>
  </si>
  <si>
    <t>5,4,02</t>
  </si>
  <si>
    <t>Gs.IMP.y Fin. Perc IIBB</t>
  </si>
  <si>
    <t>Gs.IMP.y Fin. Gs. Banc.</t>
  </si>
  <si>
    <t>TOTAL GTS</t>
  </si>
  <si>
    <t>RDO.FINAL</t>
  </si>
  <si>
    <t>Ind del mes</t>
  </si>
  <si>
    <t>Ind. Dic-18</t>
  </si>
  <si>
    <t>Ind. Dic-17</t>
  </si>
  <si>
    <t>Ind. Dic-16</t>
  </si>
  <si>
    <t>EJERCICIO ECONOMICO Nro. 23</t>
  </si>
  <si>
    <t>Alquiler de Oficina</t>
  </si>
  <si>
    <t>Por el ejercicio anual finalizado el 31 de Diciembre de 2018</t>
  </si>
  <si>
    <t>Créditos (Nota 2.2)</t>
  </si>
  <si>
    <t>Al 31/12/16</t>
  </si>
  <si>
    <t>Al 31/12/17</t>
  </si>
  <si>
    <t>Histórico</t>
  </si>
  <si>
    <t>Ajustado</t>
  </si>
  <si>
    <t>AJUSTE</t>
  </si>
  <si>
    <t>Indice</t>
  </si>
  <si>
    <t xml:space="preserve">vos, la situación patrimonial de MOVIMIENTO LIBRES DEL SUR al 31 de diciembre de 2018 y de 2017 así co- </t>
  </si>
  <si>
    <t>2- Al 31 de Diciembre de 2018 no existe deuda devengada a favor del Sistema Integrado Previsional Argentino</t>
  </si>
  <si>
    <t xml:space="preserve">3- Al 31 de Diciembre de 2018, según surge de los registros contables de la entidad no existe pasivo devengado </t>
  </si>
  <si>
    <t>San Justo, Provincia de Buenos Aires,  22 de Marzo de 2019.</t>
  </si>
  <si>
    <t>He auditado los estados contables adjuntos de MOVIMIENTO LIBRES DEL SUR, reexpresados en moneda ho-</t>
  </si>
  <si>
    <t>mogénea conforme las normas contables profesionales aplicadas, que comprenden el estado de situación patri-</t>
  </si>
  <si>
    <t>monial al 31 de diciembre de 2018 y de 2017, el estado de resultados, el estado de evolución del patrimonio ne-</t>
  </si>
  <si>
    <t>así como un resumen de las políticas contables significativas y otra información explicativa incluidas en las no-</t>
  </si>
  <si>
    <t>tas y los anexos.</t>
  </si>
  <si>
    <t>to y el estado  de flujo de efectivo correspondientes  a los  ejercicios económicos terminados en dichas fechas,</t>
  </si>
  <si>
    <t>económicos terminados en esas fechas, reexpresados en moneda homogénea, de conformidad con las normas</t>
  </si>
  <si>
    <t>contables profesionales argentinas.</t>
  </si>
  <si>
    <t>Por el Ejercicio Anual finalizado el 31 de Diciembre de 2018</t>
  </si>
  <si>
    <t>Comparativo con el ejercicio anterior a moneda homogénea</t>
  </si>
  <si>
    <t xml:space="preserve">Comparativo con el ejercicio anterior a moneda homogénea </t>
  </si>
  <si>
    <t>comparativo con el ejercicio anterior a moneda homogénea</t>
  </si>
  <si>
    <t>Rdos.Fin.y por Ten (incluyendo recpam)</t>
  </si>
  <si>
    <t>Ajuste de Rldos.</t>
  </si>
  <si>
    <t>NOTA N°1</t>
  </si>
  <si>
    <t>Normas contables aplicadas</t>
  </si>
  <si>
    <t xml:space="preserve">  Los estados contables han sido preparados en moneda constante reconociendo en forma</t>
  </si>
  <si>
    <t xml:space="preserve">  integral los efectos de la inflación.  Para ello se ha seguido el método de ajuste y exposi-</t>
  </si>
  <si>
    <t xml:space="preserve">  ción contenidas en las  Resoluciones Técnicas emitidas  por la  Federación Argentina de</t>
  </si>
  <si>
    <t xml:space="preserve">  Consejos  Profesionales  de  Ciencias  Económicas,  el Consejo Profesional de Ciencias</t>
  </si>
  <si>
    <t xml:space="preserve">  Económicas  de  la  Provincia  de Buenos Aires y las normas relacionadas de la Cámara </t>
  </si>
  <si>
    <t xml:space="preserve">  Nacional Electoral.</t>
  </si>
  <si>
    <t>Información comparativa</t>
  </si>
  <si>
    <t xml:space="preserve"> por la  RT N° 6,  tanto las cifras del período actual,  estados contables al 31 de diciembre </t>
  </si>
  <si>
    <t xml:space="preserve"> estan expresadas en moneda de cierre actual. </t>
  </si>
  <si>
    <t xml:space="preserve"> de 2018, como las cifras comparativas, los estados contables al 31 de diciembre de 2017,</t>
  </si>
  <si>
    <t>NOTA N° 2</t>
  </si>
  <si>
    <t>Composición de los principales rubros</t>
  </si>
  <si>
    <t>Bco.de la Provincia de Buenos Aires c/c                 395.877,66           368.078.72</t>
  </si>
  <si>
    <t>CREDITOS</t>
  </si>
  <si>
    <r>
      <t xml:space="preserve">CAJA Y BANCOS  </t>
    </r>
    <r>
      <rPr>
        <sz val="10"/>
        <rFont val="Arial"/>
        <family val="2"/>
      </rPr>
      <t xml:space="preserve">                                               </t>
    </r>
    <r>
      <rPr>
        <u val="single"/>
        <sz val="10"/>
        <rFont val="Arial"/>
        <family val="2"/>
      </rPr>
      <t xml:space="preserve">401.163,89 </t>
    </r>
    <r>
      <rPr>
        <sz val="10"/>
        <rFont val="Arial"/>
        <family val="2"/>
      </rPr>
      <t xml:space="preserve">            </t>
    </r>
    <r>
      <rPr>
        <u val="single"/>
        <sz val="10"/>
        <rFont val="Arial"/>
        <family val="2"/>
      </rPr>
      <t xml:space="preserve"> 368.168,83</t>
    </r>
  </si>
  <si>
    <t>Dep.Alquiler en Garantía                                             30,000,-</t>
  </si>
  <si>
    <t>Rltdos. Financ y por tenencia genera por eftvo. Y sus equivalentes</t>
  </si>
  <si>
    <t xml:space="preserve">   San Martín, 27 de Marzo de 2019.-</t>
  </si>
  <si>
    <t>de la Delegación San Martín</t>
  </si>
  <si>
    <t>Auditoria de Estados Contables correspondientes al Ejercicio Comprendido entre el 01/01/2018 y el 31/12/2018 .</t>
  </si>
  <si>
    <t>Fecha del Informe del auditor 22/03/2019</t>
  </si>
  <si>
    <t>ACTIVO: 431.163,89</t>
  </si>
  <si>
    <t>INGRESOS: 544.418,06</t>
  </si>
  <si>
    <t xml:space="preserve"> Los estados contables se elaboraron  de conformidad  con  los procedimientos descriptos </t>
  </si>
  <si>
    <t>Caja                                                                        5.286,23                      90,11</t>
  </si>
  <si>
    <t>NOTAS N°3</t>
  </si>
  <si>
    <t xml:space="preserve">                  Capacitaión</t>
  </si>
  <si>
    <t xml:space="preserve">                 Tal como lo dispone el Art.12 de la Ley 26.215, se han desarrollado tareas de capacitación.</t>
  </si>
  <si>
    <t>correspondientes al ejercicio finalizado el 31/12/2018, cuentan con el  Informe del Auditor Indepen-</t>
  </si>
  <si>
    <t xml:space="preserve">diente emitido con fecha  22/03/2019  por el Dr. Adrian Marcelo Mussa (Contador Publico U.B.A.), </t>
  </si>
  <si>
    <t>al 31 Diciembre de  2018 y de 2017 así como sus resultados, la evolución de su patrimonio neto y el</t>
  </si>
  <si>
    <t>flujo de su efectivo correspondientes a los ejercicios económicos terminados en esas fechas,reex-</t>
  </si>
  <si>
    <t>presados en moneda homogénea, de conformidad con las normas contables profesionales argentinas".</t>
  </si>
  <si>
    <t>de las políticas contables aplicadas y de la razonalidad de las estimaciones contables realizadas por la geren-</t>
  </si>
  <si>
    <t>Énfasis sobre ajuste por inflación y sobre modificación aplicación retroactiva de la RT 48</t>
  </si>
  <si>
    <t>Sin modificar mi conclusión,quiero enfatizar que:</t>
  </si>
  <si>
    <t xml:space="preserve">      nociendo los efectos de la inflación,  siguiendo el método de ajuste establecido por la Resolución Técnica </t>
  </si>
  <si>
    <t xml:space="preserve">      N° 6, su normativa modificatoria y complementaria, de la forma en que ha sido aprobado y reglamentado por</t>
  </si>
  <si>
    <t xml:space="preserve">      el Consejo Profesional de Ciencias Económicas de la Provincia de Buenos Aires, optando el ente por utili-</t>
  </si>
  <si>
    <t xml:space="preserve">      zar ciertas simplificaciones admitidas en la normativa por la aplicación del método.</t>
  </si>
  <si>
    <r>
      <t xml:space="preserve">      </t>
    </r>
    <r>
      <rPr>
        <sz val="10"/>
        <rFont val="Arial"/>
        <family val="2"/>
      </rPr>
      <t>Como se expone en la Nota N°1,  los estados contables han sido preparados en moneda homogénea reco-</t>
    </r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</si>
</sst>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000"/>
    <numFmt numFmtId="171" formatCode="0.000"/>
    <numFmt numFmtId="172" formatCode="_(* #,##0.0000_);_(* \(#,##0.0000\);_(* &quot;-&quot;??_);_(@_)"/>
    <numFmt numFmtId="173" formatCode="_(* #,##0.000_);_(* \(#,##0.000\);_(* &quot;-&quot;??_);_(@_)"/>
    <numFmt numFmtId="174" formatCode="_(* #,##0.00000_);_(* \(#,##0.00000\);_(* &quot;-&quot;??_);_(@_)"/>
    <numFmt numFmtId="175" formatCode="[$-2C0A]dddd\,\ dd&quot; de &quot;mmmm&quot; de &quot;yyyy"/>
    <numFmt numFmtId="176" formatCode="[$-2C0A]hh:mm:ss\ AM/PM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General_)"/>
  </numFmts>
  <fonts count="9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0"/>
      <name val="Courier"/>
      <family val="3"/>
    </font>
    <font>
      <sz val="11"/>
      <name val="Arial"/>
      <family val="2"/>
    </font>
    <font>
      <b/>
      <sz val="10"/>
      <name val="Courier New"/>
      <family val="3"/>
    </font>
    <font>
      <u val="single"/>
      <sz val="11"/>
      <name val="Courier New"/>
      <family val="3"/>
    </font>
    <font>
      <b/>
      <u val="single"/>
      <sz val="11"/>
      <name val="Courier New"/>
      <family val="3"/>
    </font>
    <font>
      <b/>
      <u val="singleAccounting"/>
      <sz val="11"/>
      <color indexed="8"/>
      <name val="Courier New"/>
      <family val="3"/>
    </font>
    <font>
      <b/>
      <u val="doubleAccounting"/>
      <sz val="11"/>
      <color indexed="8"/>
      <name val="Courier New"/>
      <family val="3"/>
    </font>
    <font>
      <sz val="8"/>
      <color indexed="8"/>
      <name val="Courier New"/>
      <family val="3"/>
    </font>
    <font>
      <b/>
      <u val="single"/>
      <sz val="11"/>
      <color indexed="8"/>
      <name val="Courier New"/>
      <family val="3"/>
    </font>
    <font>
      <sz val="10"/>
      <name val="Courier New"/>
      <family val="3"/>
    </font>
    <font>
      <i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Courier"/>
      <family val="3"/>
    </font>
    <font>
      <u val="single"/>
      <sz val="10"/>
      <name val="Courier New"/>
      <family val="3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doubleAccounting"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sz val="12"/>
      <name val="Courier New"/>
      <family val="3"/>
    </font>
    <font>
      <sz val="12"/>
      <name val="Arial"/>
      <family val="2"/>
    </font>
    <font>
      <b/>
      <i/>
      <sz val="12"/>
      <name val="Courier New"/>
      <family val="3"/>
    </font>
    <font>
      <b/>
      <sz val="16"/>
      <name val="Courier New"/>
      <family val="3"/>
    </font>
    <font>
      <b/>
      <i/>
      <sz val="2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6"/>
      <name val="Elephant"/>
      <family val="1"/>
    </font>
    <font>
      <b/>
      <i/>
      <u val="single"/>
      <sz val="12"/>
      <name val="Courier New"/>
      <family val="3"/>
    </font>
    <font>
      <b/>
      <sz val="12"/>
      <color indexed="8"/>
      <name val="Arial"/>
      <family val="2"/>
    </font>
    <font>
      <b/>
      <i/>
      <sz val="36"/>
      <name val="Times New Roman"/>
      <family val="1"/>
    </font>
    <font>
      <b/>
      <i/>
      <sz val="22"/>
      <name val="Times New Roman"/>
      <family val="1"/>
    </font>
    <font>
      <b/>
      <i/>
      <u val="single"/>
      <sz val="26"/>
      <name val="Times New Roman"/>
      <family val="1"/>
    </font>
    <font>
      <b/>
      <i/>
      <u val="single"/>
      <sz val="24"/>
      <name val="Times New Roman"/>
      <family val="1"/>
    </font>
    <font>
      <b/>
      <i/>
      <u val="single"/>
      <sz val="28"/>
      <name val="Times New Roman"/>
      <family val="1"/>
    </font>
    <font>
      <sz val="10"/>
      <color indexed="8"/>
      <name val="Courier"/>
      <family val="3"/>
    </font>
    <font>
      <b/>
      <sz val="15"/>
      <color indexed="8"/>
      <name val="Courier"/>
      <family val="3"/>
    </font>
    <font>
      <b/>
      <i/>
      <sz val="10"/>
      <color indexed="8"/>
      <name val="Arial"/>
      <family val="2"/>
    </font>
    <font>
      <b/>
      <u val="single"/>
      <sz val="12"/>
      <name val="Courier New"/>
      <family val="3"/>
    </font>
    <font>
      <sz val="11"/>
      <color indexed="8"/>
      <name val="Courier"/>
      <family val="3"/>
    </font>
    <font>
      <sz val="9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9" fillId="21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85" fillId="0" borderId="8" applyNumberFormat="0" applyFill="0" applyAlignment="0" applyProtection="0"/>
    <xf numFmtId="0" fontId="95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9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 quotePrefix="1">
      <alignment/>
    </xf>
    <xf numFmtId="4" fontId="16" fillId="0" borderId="0" xfId="0" applyNumberFormat="1" applyFont="1" applyFill="1" applyBorder="1" applyAlignment="1" quotePrefix="1">
      <alignment/>
    </xf>
    <xf numFmtId="4" fontId="17" fillId="0" borderId="0" xfId="0" applyNumberFormat="1" applyFont="1" applyAlignment="1">
      <alignment/>
    </xf>
    <xf numFmtId="0" fontId="7" fillId="0" borderId="0" xfId="0" applyFont="1" applyAlignment="1">
      <alignment/>
    </xf>
    <xf numFmtId="4" fontId="15" fillId="0" borderId="0" xfId="0" applyNumberFormat="1" applyFont="1" applyAlignment="1" quotePrefix="1">
      <alignment horizontal="right"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8" fillId="0" borderId="0" xfId="0" applyFont="1" applyAlignment="1" quotePrefix="1">
      <alignment horizontal="left"/>
    </xf>
    <xf numFmtId="0" fontId="15" fillId="0" borderId="0" xfId="0" applyFont="1" applyBorder="1" applyAlignment="1" applyProtection="1">
      <alignment horizontal="center"/>
      <protection/>
    </xf>
    <xf numFmtId="4" fontId="1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 quotePrefix="1">
      <alignment horizontal="right"/>
      <protection/>
    </xf>
    <xf numFmtId="4" fontId="7" fillId="0" borderId="0" xfId="0" applyNumberFormat="1" applyFont="1" applyFill="1" applyBorder="1" applyAlignment="1" quotePrefix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8" fillId="0" borderId="0" xfId="0" applyNumberFormat="1" applyFont="1" applyFill="1" applyBorder="1" applyAlignment="1" quotePrefix="1">
      <alignment horizontal="right"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4" fontId="17" fillId="0" borderId="0" xfId="0" applyNumberFormat="1" applyFont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4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0" applyNumberFormat="1" applyAlignment="1">
      <alignment/>
    </xf>
    <xf numFmtId="167" fontId="0" fillId="0" borderId="0" xfId="48" applyFont="1" applyAlignment="1">
      <alignment/>
    </xf>
    <xf numFmtId="167" fontId="15" fillId="0" borderId="0" xfId="48" applyFont="1" applyBorder="1" applyAlignment="1" applyProtection="1">
      <alignment horizontal="left"/>
      <protection/>
    </xf>
    <xf numFmtId="167" fontId="15" fillId="0" borderId="0" xfId="48" applyFont="1" applyBorder="1" applyAlignment="1" applyProtection="1">
      <alignment/>
      <protection/>
    </xf>
    <xf numFmtId="167" fontId="14" fillId="0" borderId="0" xfId="48" applyFont="1" applyBorder="1" applyAlignment="1" applyProtection="1">
      <alignment horizontal="center"/>
      <protection/>
    </xf>
    <xf numFmtId="167" fontId="7" fillId="0" borderId="0" xfId="48" applyFont="1" applyFill="1" applyBorder="1" applyAlignment="1" quotePrefix="1">
      <alignment horizontal="right"/>
    </xf>
    <xf numFmtId="167" fontId="0" fillId="0" borderId="0" xfId="48" applyFont="1" applyAlignment="1">
      <alignment/>
    </xf>
    <xf numFmtId="0" fontId="11" fillId="0" borderId="0" xfId="48" applyNumberFormat="1" applyFont="1" applyAlignment="1">
      <alignment horizontal="right"/>
    </xf>
    <xf numFmtId="0" fontId="4" fillId="0" borderId="0" xfId="48" applyNumberFormat="1" applyFont="1" applyAlignment="1">
      <alignment horizontal="center"/>
    </xf>
    <xf numFmtId="0" fontId="22" fillId="0" borderId="0" xfId="48" applyNumberFormat="1" applyFont="1" applyFill="1" applyBorder="1" applyAlignment="1">
      <alignment horizontal="center"/>
    </xf>
    <xf numFmtId="167" fontId="9" fillId="0" borderId="0" xfId="48" applyFont="1" applyFill="1" applyBorder="1" applyAlignment="1">
      <alignment/>
    </xf>
    <xf numFmtId="167" fontId="20" fillId="0" borderId="0" xfId="48" applyFont="1" applyAlignment="1">
      <alignment horizontal="right"/>
    </xf>
    <xf numFmtId="167" fontId="26" fillId="0" borderId="0" xfId="48" applyFont="1" applyAlignment="1">
      <alignment horizontal="center"/>
    </xf>
    <xf numFmtId="167" fontId="12" fillId="0" borderId="0" xfId="48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Alignment="1">
      <alignment/>
    </xf>
    <xf numFmtId="167" fontId="12" fillId="0" borderId="10" xfId="48" applyFont="1" applyBorder="1" applyAlignment="1">
      <alignment/>
    </xf>
    <xf numFmtId="0" fontId="28" fillId="0" borderId="0" xfId="0" applyFont="1" applyAlignment="1">
      <alignment/>
    </xf>
    <xf numFmtId="4" fontId="12" fillId="0" borderId="11" xfId="0" applyNumberFormat="1" applyFont="1" applyBorder="1" applyAlignment="1">
      <alignment horizontal="centerContinuous" vertical="center"/>
    </xf>
    <xf numFmtId="4" fontId="1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4" fontId="12" fillId="0" borderId="10" xfId="0" applyNumberFormat="1" applyFont="1" applyFill="1" applyBorder="1" applyAlignment="1" applyProtection="1">
      <alignment horizontal="right"/>
      <protection/>
    </xf>
    <xf numFmtId="4" fontId="29" fillId="0" borderId="12" xfId="0" applyNumberFormat="1" applyFont="1" applyFill="1" applyBorder="1" applyAlignment="1">
      <alignment/>
    </xf>
    <xf numFmtId="4" fontId="28" fillId="0" borderId="0" xfId="0" applyNumberFormat="1" applyFont="1" applyFill="1" applyBorder="1" applyAlignment="1" quotePrefix="1">
      <alignment/>
    </xf>
    <xf numFmtId="4" fontId="27" fillId="0" borderId="0" xfId="0" applyNumberFormat="1" applyFont="1" applyFill="1" applyBorder="1" applyAlignment="1">
      <alignment/>
    </xf>
    <xf numFmtId="167" fontId="28" fillId="0" borderId="12" xfId="48" applyFont="1" applyBorder="1" applyAlignment="1">
      <alignment/>
    </xf>
    <xf numFmtId="4" fontId="29" fillId="0" borderId="13" xfId="0" applyNumberFormat="1" applyFont="1" applyFill="1" applyBorder="1" applyAlignment="1" quotePrefix="1">
      <alignment/>
    </xf>
    <xf numFmtId="167" fontId="28" fillId="0" borderId="14" xfId="48" applyFont="1" applyBorder="1" applyAlignment="1">
      <alignment/>
    </xf>
    <xf numFmtId="4" fontId="29" fillId="0" borderId="14" xfId="0" applyNumberFormat="1" applyFont="1" applyBorder="1" applyAlignment="1">
      <alignment/>
    </xf>
    <xf numFmtId="4" fontId="6" fillId="0" borderId="0" xfId="0" applyNumberFormat="1" applyFont="1" applyAlignment="1" quotePrefix="1">
      <alignment horizontal="right"/>
    </xf>
    <xf numFmtId="4" fontId="28" fillId="0" borderId="0" xfId="0" applyNumberFormat="1" applyFont="1" applyAlignment="1">
      <alignment/>
    </xf>
    <xf numFmtId="4" fontId="29" fillId="0" borderId="12" xfId="0" applyNumberFormat="1" applyFont="1" applyBorder="1" applyAlignment="1">
      <alignment/>
    </xf>
    <xf numFmtId="4" fontId="29" fillId="0" borderId="12" xfId="0" applyNumberFormat="1" applyFont="1" applyBorder="1" applyAlignment="1">
      <alignment horizontal="right"/>
    </xf>
    <xf numFmtId="4" fontId="30" fillId="0" borderId="0" xfId="0" applyNumberFormat="1" applyFont="1" applyAlignment="1">
      <alignment/>
    </xf>
    <xf numFmtId="167" fontId="28" fillId="0" borderId="15" xfId="48" applyFont="1" applyBorder="1" applyAlignment="1">
      <alignment/>
    </xf>
    <xf numFmtId="4" fontId="29" fillId="0" borderId="15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8" fontId="12" fillId="0" borderId="0" xfId="0" applyNumberFormat="1" applyFont="1" applyFill="1" applyBorder="1" applyAlignment="1" applyProtection="1" quotePrefix="1">
      <alignment horizontal="left"/>
      <protection/>
    </xf>
    <xf numFmtId="168" fontId="1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Alignment="1">
      <alignment/>
    </xf>
    <xf numFmtId="0" fontId="12" fillId="0" borderId="0" xfId="0" applyFont="1" applyAlignment="1">
      <alignment horizontal="left"/>
    </xf>
    <xf numFmtId="0" fontId="32" fillId="0" borderId="0" xfId="0" applyFont="1" applyAlignment="1" quotePrefix="1">
      <alignment horizontal="left"/>
    </xf>
    <xf numFmtId="0" fontId="28" fillId="0" borderId="0" xfId="0" applyFont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68" fontId="36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3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4" fontId="0" fillId="0" borderId="0" xfId="0" applyNumberFormat="1" applyAlignment="1">
      <alignment horizontal="right" readingOrder="1"/>
    </xf>
    <xf numFmtId="43" fontId="0" fillId="0" borderId="0" xfId="0" applyNumberFormat="1" applyAlignment="1">
      <alignment/>
    </xf>
    <xf numFmtId="167" fontId="12" fillId="0" borderId="0" xfId="48" applyFont="1" applyBorder="1" applyAlignment="1">
      <alignment/>
    </xf>
    <xf numFmtId="0" fontId="12" fillId="0" borderId="0" xfId="0" applyFont="1" applyFill="1" applyBorder="1" applyAlignment="1">
      <alignment horizontal="left"/>
    </xf>
    <xf numFmtId="167" fontId="28" fillId="0" borderId="0" xfId="48" applyFont="1" applyBorder="1" applyAlignment="1">
      <alignment/>
    </xf>
    <xf numFmtId="4" fontId="29" fillId="0" borderId="0" xfId="0" applyNumberFormat="1" applyFont="1" applyBorder="1" applyAlignment="1">
      <alignment/>
    </xf>
    <xf numFmtId="167" fontId="28" fillId="0" borderId="23" xfId="48" applyFont="1" applyBorder="1" applyAlignment="1">
      <alignment/>
    </xf>
    <xf numFmtId="2" fontId="28" fillId="0" borderId="0" xfId="48" applyNumberFormat="1" applyFont="1" applyBorder="1" applyAlignment="1">
      <alignment/>
    </xf>
    <xf numFmtId="168" fontId="45" fillId="0" borderId="0" xfId="0" applyNumberFormat="1" applyFont="1" applyFill="1" applyBorder="1" applyAlignment="1" applyProtection="1">
      <alignment horizontal="left"/>
      <protection/>
    </xf>
    <xf numFmtId="4" fontId="12" fillId="0" borderId="0" xfId="48" applyNumberFormat="1" applyFont="1" applyAlignment="1">
      <alignment/>
    </xf>
    <xf numFmtId="4" fontId="0" fillId="0" borderId="0" xfId="48" applyNumberFormat="1" applyFont="1" applyAlignment="1">
      <alignment/>
    </xf>
    <xf numFmtId="4" fontId="12" fillId="0" borderId="10" xfId="48" applyNumberFormat="1" applyFont="1" applyBorder="1" applyAlignment="1">
      <alignment/>
    </xf>
    <xf numFmtId="4" fontId="28" fillId="0" borderId="0" xfId="48" applyNumberFormat="1" applyFont="1" applyFill="1" applyBorder="1" applyAlignment="1" applyProtection="1" quotePrefix="1">
      <alignment horizontal="right"/>
      <protection/>
    </xf>
    <xf numFmtId="4" fontId="12" fillId="0" borderId="0" xfId="48" applyNumberFormat="1" applyFont="1" applyFill="1" applyBorder="1" applyAlignment="1" applyProtection="1" quotePrefix="1">
      <alignment horizontal="right"/>
      <protection/>
    </xf>
    <xf numFmtId="4" fontId="27" fillId="0" borderId="0" xfId="48" applyNumberFormat="1" applyFont="1" applyFill="1" applyBorder="1" applyAlignment="1">
      <alignment horizontal="right"/>
    </xf>
    <xf numFmtId="4" fontId="27" fillId="0" borderId="10" xfId="48" applyNumberFormat="1" applyFont="1" applyFill="1" applyBorder="1" applyAlignment="1" quotePrefix="1">
      <alignment horizontal="right"/>
    </xf>
    <xf numFmtId="4" fontId="27" fillId="0" borderId="0" xfId="48" applyNumberFormat="1" applyFont="1" applyFill="1" applyBorder="1" applyAlignment="1" quotePrefix="1">
      <alignment horizontal="right"/>
    </xf>
    <xf numFmtId="0" fontId="36" fillId="0" borderId="0" xfId="0" applyFont="1" applyFill="1" applyBorder="1" applyAlignment="1">
      <alignment horizontal="left"/>
    </xf>
    <xf numFmtId="4" fontId="29" fillId="0" borderId="13" xfId="48" applyNumberFormat="1" applyFont="1" applyFill="1" applyBorder="1" applyAlignment="1" quotePrefix="1">
      <alignment horizontal="right"/>
    </xf>
    <xf numFmtId="0" fontId="13" fillId="0" borderId="11" xfId="0" applyFont="1" applyFill="1" applyBorder="1" applyAlignment="1">
      <alignment horizontal="center" wrapText="1"/>
    </xf>
    <xf numFmtId="4" fontId="12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 wrapText="1"/>
    </xf>
    <xf numFmtId="0" fontId="13" fillId="0" borderId="24" xfId="0" applyFont="1" applyBorder="1" applyAlignment="1">
      <alignment horizontal="centerContinuous" vertical="center" wrapText="1"/>
    </xf>
    <xf numFmtId="4" fontId="12" fillId="0" borderId="25" xfId="0" applyNumberFormat="1" applyFont="1" applyBorder="1" applyAlignment="1">
      <alignment vertical="center"/>
    </xf>
    <xf numFmtId="4" fontId="28" fillId="0" borderId="0" xfId="48" applyNumberFormat="1" applyFont="1" applyAlignment="1">
      <alignment/>
    </xf>
    <xf numFmtId="167" fontId="46" fillId="0" borderId="15" xfId="48" applyFont="1" applyBorder="1" applyAlignment="1">
      <alignment horizontal="right"/>
    </xf>
    <xf numFmtId="4" fontId="28" fillId="0" borderId="26" xfId="0" applyNumberFormat="1" applyFont="1" applyBorder="1" applyAlignment="1">
      <alignment horizontal="centerContinuous" vertical="center"/>
    </xf>
    <xf numFmtId="4" fontId="28" fillId="0" borderId="26" xfId="0" applyNumberFormat="1" applyFont="1" applyBorder="1" applyAlignment="1">
      <alignment horizontal="right" vertical="center"/>
    </xf>
    <xf numFmtId="4" fontId="28" fillId="0" borderId="27" xfId="0" applyNumberFormat="1" applyFont="1" applyBorder="1" applyAlignment="1">
      <alignment horizontal="right" vertical="center"/>
    </xf>
    <xf numFmtId="4" fontId="28" fillId="0" borderId="26" xfId="0" applyNumberFormat="1" applyFont="1" applyBorder="1" applyAlignment="1">
      <alignment horizontal="center"/>
    </xf>
    <xf numFmtId="4" fontId="28" fillId="0" borderId="26" xfId="0" applyNumberFormat="1" applyFont="1" applyBorder="1" applyAlignment="1">
      <alignment/>
    </xf>
    <xf numFmtId="4" fontId="28" fillId="0" borderId="27" xfId="0" applyNumberFormat="1" applyFont="1" applyBorder="1" applyAlignment="1">
      <alignment/>
    </xf>
    <xf numFmtId="167" fontId="0" fillId="0" borderId="0" xfId="0" applyNumberFormat="1" applyAlignment="1">
      <alignment/>
    </xf>
    <xf numFmtId="0" fontId="37" fillId="0" borderId="28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168" fontId="9" fillId="0" borderId="31" xfId="0" applyNumberFormat="1" applyFont="1" applyFill="1" applyBorder="1" applyAlignment="1" applyProtection="1">
      <alignment horizontal="left" vertical="center"/>
      <protection/>
    </xf>
    <xf numFmtId="0" fontId="37" fillId="0" borderId="31" xfId="0" applyFont="1" applyFill="1" applyBorder="1" applyAlignment="1">
      <alignment horizontal="center" vertical="center"/>
    </xf>
    <xf numFmtId="168" fontId="9" fillId="0" borderId="32" xfId="0" applyNumberFormat="1" applyFont="1" applyFill="1" applyBorder="1" applyAlignment="1" applyProtection="1">
      <alignment horizontal="left" vertical="center"/>
      <protection/>
    </xf>
    <xf numFmtId="4" fontId="12" fillId="0" borderId="33" xfId="0" applyNumberFormat="1" applyFont="1" applyBorder="1" applyAlignment="1">
      <alignment horizontal="right" vertical="center"/>
    </xf>
    <xf numFmtId="0" fontId="44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justify" vertical="top" wrapText="1"/>
    </xf>
    <xf numFmtId="4" fontId="42" fillId="0" borderId="0" xfId="0" applyNumberFormat="1" applyFont="1" applyBorder="1" applyAlignment="1">
      <alignment horizontal="right" vertical="top" wrapText="1" readingOrder="1"/>
    </xf>
    <xf numFmtId="0" fontId="42" fillId="0" borderId="0" xfId="0" applyFont="1" applyBorder="1" applyAlignment="1">
      <alignment horizontal="justify" vertical="top" wrapText="1"/>
    </xf>
    <xf numFmtId="4" fontId="40" fillId="0" borderId="0" xfId="0" applyNumberFormat="1" applyFont="1" applyBorder="1" applyAlignment="1">
      <alignment horizontal="right" vertical="top" wrapText="1" readingOrder="1"/>
    </xf>
    <xf numFmtId="0" fontId="41" fillId="0" borderId="0" xfId="0" applyFont="1" applyBorder="1" applyAlignment="1">
      <alignment horizontal="justify" vertical="top" wrapText="1"/>
    </xf>
    <xf numFmtId="4" fontId="41" fillId="0" borderId="0" xfId="0" applyNumberFormat="1" applyFont="1" applyBorder="1" applyAlignment="1">
      <alignment horizontal="right" vertical="top" wrapText="1" readingOrder="1"/>
    </xf>
    <xf numFmtId="0" fontId="47" fillId="0" borderId="0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horizontal="right" vertical="top" wrapText="1" readingOrder="1"/>
    </xf>
    <xf numFmtId="4" fontId="54" fillId="0" borderId="0" xfId="0" applyNumberFormat="1" applyFont="1" applyBorder="1" applyAlignment="1">
      <alignment horizontal="right" vertical="top" wrapText="1" readingOrder="1"/>
    </xf>
    <xf numFmtId="4" fontId="41" fillId="0" borderId="15" xfId="0" applyNumberFormat="1" applyFont="1" applyBorder="1" applyAlignment="1">
      <alignment horizontal="right" vertical="top" wrapText="1" readingOrder="1"/>
    </xf>
    <xf numFmtId="0" fontId="41" fillId="0" borderId="15" xfId="0" applyFont="1" applyBorder="1" applyAlignment="1">
      <alignment horizontal="justify" vertical="top" wrapText="1"/>
    </xf>
    <xf numFmtId="0" fontId="43" fillId="0" borderId="0" xfId="0" applyNumberFormat="1" applyFont="1" applyBorder="1" applyAlignment="1">
      <alignment horizontal="right" vertical="top" wrapText="1" readingOrder="1"/>
    </xf>
    <xf numFmtId="4" fontId="54" fillId="0" borderId="15" xfId="0" applyNumberFormat="1" applyFont="1" applyBorder="1" applyAlignment="1">
      <alignment horizontal="right" vertical="top" wrapText="1" readingOrder="1"/>
    </xf>
    <xf numFmtId="0" fontId="14" fillId="0" borderId="0" xfId="0" applyFont="1" applyBorder="1" applyAlignment="1" applyProtection="1">
      <alignment/>
      <protection/>
    </xf>
    <xf numFmtId="4" fontId="28" fillId="0" borderId="13" xfId="48" applyNumberFormat="1" applyFont="1" applyBorder="1" applyAlignment="1">
      <alignment/>
    </xf>
    <xf numFmtId="0" fontId="4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29" fillId="0" borderId="13" xfId="0" applyNumberFormat="1" applyFont="1" applyBorder="1" applyAlignment="1">
      <alignment horizontal="right"/>
    </xf>
    <xf numFmtId="4" fontId="0" fillId="0" borderId="0" xfId="48" applyNumberFormat="1" applyFont="1" applyBorder="1" applyAlignment="1">
      <alignment/>
    </xf>
    <xf numFmtId="168" fontId="12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168" fontId="7" fillId="0" borderId="34" xfId="0" applyNumberFormat="1" applyFont="1" applyFill="1" applyBorder="1" applyAlignment="1" applyProtection="1">
      <alignment horizontal="left" vertical="center"/>
      <protection/>
    </xf>
    <xf numFmtId="2" fontId="12" fillId="0" borderId="10" xfId="48" applyNumberFormat="1" applyFont="1" applyBorder="1" applyAlignment="1">
      <alignment/>
    </xf>
    <xf numFmtId="2" fontId="28" fillId="0" borderId="12" xfId="48" applyNumberFormat="1" applyFont="1" applyBorder="1" applyAlignment="1">
      <alignment/>
    </xf>
    <xf numFmtId="2" fontId="12" fillId="0" borderId="0" xfId="48" applyNumberFormat="1" applyFont="1" applyAlignment="1">
      <alignment/>
    </xf>
    <xf numFmtId="2" fontId="28" fillId="0" borderId="13" xfId="48" applyNumberFormat="1" applyFont="1" applyBorder="1" applyAlignment="1">
      <alignment/>
    </xf>
    <xf numFmtId="2" fontId="1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/>
    </xf>
    <xf numFmtId="167" fontId="35" fillId="0" borderId="0" xfId="48" applyFont="1" applyAlignment="1">
      <alignment/>
    </xf>
    <xf numFmtId="167" fontId="0" fillId="0" borderId="0" xfId="48" applyFont="1" applyAlignment="1">
      <alignment/>
    </xf>
    <xf numFmtId="168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48" applyNumberFormat="1" applyFont="1" applyAlignment="1">
      <alignment/>
    </xf>
    <xf numFmtId="4" fontId="0" fillId="0" borderId="10" xfId="48" applyNumberFormat="1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168" fontId="0" fillId="0" borderId="0" xfId="0" applyNumberFormat="1" applyFont="1" applyBorder="1" applyAlignment="1" applyProtection="1">
      <alignment horizontal="left"/>
      <protection/>
    </xf>
    <xf numFmtId="0" fontId="3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48" applyNumberFormat="1" applyFont="1" applyAlignment="1">
      <alignment horizontal="center" vertical="top"/>
    </xf>
    <xf numFmtId="4" fontId="0" fillId="0" borderId="0" xfId="48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center" vertical="center"/>
    </xf>
    <xf numFmtId="167" fontId="4" fillId="0" borderId="0" xfId="48" applyFont="1" applyAlignment="1">
      <alignment/>
    </xf>
    <xf numFmtId="167" fontId="0" fillId="0" borderId="0" xfId="48" applyFont="1" applyFill="1" applyBorder="1" applyAlignment="1" applyProtection="1">
      <alignment horizontal="right"/>
      <protection/>
    </xf>
    <xf numFmtId="167" fontId="1" fillId="0" borderId="0" xfId="48" applyFont="1" applyAlignment="1">
      <alignment/>
    </xf>
    <xf numFmtId="167" fontId="57" fillId="0" borderId="0" xfId="48" applyFont="1" applyAlignment="1">
      <alignment/>
    </xf>
    <xf numFmtId="167" fontId="39" fillId="0" borderId="0" xfId="48" applyFont="1" applyAlignment="1">
      <alignment/>
    </xf>
    <xf numFmtId="167" fontId="39" fillId="33" borderId="0" xfId="48" applyFont="1" applyFill="1" applyAlignment="1">
      <alignment/>
    </xf>
    <xf numFmtId="167" fontId="62" fillId="0" borderId="0" xfId="48" applyFont="1" applyAlignment="1">
      <alignment/>
    </xf>
    <xf numFmtId="167" fontId="62" fillId="0" borderId="10" xfId="48" applyFont="1" applyBorder="1" applyAlignment="1">
      <alignment/>
    </xf>
    <xf numFmtId="167" fontId="62" fillId="0" borderId="15" xfId="48" applyFont="1" applyBorder="1" applyAlignment="1">
      <alignment/>
    </xf>
    <xf numFmtId="167" fontId="1" fillId="0" borderId="15" xfId="48" applyFont="1" applyBorder="1" applyAlignment="1">
      <alignment/>
    </xf>
    <xf numFmtId="167" fontId="62" fillId="0" borderId="35" xfId="48" applyFont="1" applyBorder="1" applyAlignment="1">
      <alignment/>
    </xf>
    <xf numFmtId="167" fontId="39" fillId="33" borderId="15" xfId="48" applyFont="1" applyFill="1" applyBorder="1" applyAlignment="1">
      <alignment/>
    </xf>
    <xf numFmtId="167" fontId="39" fillId="33" borderId="36" xfId="48" applyFont="1" applyFill="1" applyBorder="1" applyAlignment="1">
      <alignment/>
    </xf>
    <xf numFmtId="167" fontId="1" fillId="0" borderId="37" xfId="48" applyFont="1" applyBorder="1" applyAlignment="1">
      <alignment/>
    </xf>
    <xf numFmtId="17" fontId="39" fillId="0" borderId="0" xfId="48" applyNumberFormat="1" applyFont="1" applyAlignment="1">
      <alignment/>
    </xf>
    <xf numFmtId="167" fontId="39" fillId="33" borderId="0" xfId="48" applyNumberFormat="1" applyFont="1" applyFill="1" applyAlignment="1">
      <alignment/>
    </xf>
    <xf numFmtId="172" fontId="39" fillId="0" borderId="0" xfId="48" applyNumberFormat="1" applyFont="1" applyAlignment="1">
      <alignment/>
    </xf>
    <xf numFmtId="172" fontId="39" fillId="33" borderId="0" xfId="48" applyNumberFormat="1" applyFont="1" applyFill="1" applyAlignment="1">
      <alignment/>
    </xf>
    <xf numFmtId="167" fontId="39" fillId="0" borderId="0" xfId="48" applyFont="1" applyAlignment="1">
      <alignment horizontal="right"/>
    </xf>
    <xf numFmtId="172" fontId="39" fillId="0" borderId="0" xfId="48" applyNumberFormat="1" applyFont="1" applyAlignment="1">
      <alignment horizontal="right"/>
    </xf>
    <xf numFmtId="170" fontId="39" fillId="0" borderId="0" xfId="48" applyNumberFormat="1" applyFont="1" applyAlignment="1">
      <alignment/>
    </xf>
    <xf numFmtId="167" fontId="0" fillId="0" borderId="0" xfId="48" applyFont="1" applyFill="1" applyAlignment="1">
      <alignment/>
    </xf>
    <xf numFmtId="167" fontId="1" fillId="0" borderId="0" xfId="48" applyFont="1" applyFill="1" applyAlignment="1">
      <alignment/>
    </xf>
    <xf numFmtId="167" fontId="39" fillId="0" borderId="0" xfId="48" applyFont="1" applyFill="1" applyAlignment="1">
      <alignment/>
    </xf>
    <xf numFmtId="167" fontId="62" fillId="0" borderId="0" xfId="48" applyFont="1" applyFill="1" applyAlignment="1">
      <alignment/>
    </xf>
    <xf numFmtId="167" fontId="57" fillId="0" borderId="0" xfId="48" applyFont="1" applyFill="1" applyAlignment="1">
      <alignment/>
    </xf>
    <xf numFmtId="172" fontId="0" fillId="0" borderId="0" xfId="48" applyNumberFormat="1" applyFont="1" applyAlignment="1">
      <alignment/>
    </xf>
    <xf numFmtId="167" fontId="0" fillId="0" borderId="0" xfId="48" applyFont="1" applyBorder="1" applyAlignment="1">
      <alignment/>
    </xf>
    <xf numFmtId="167" fontId="0" fillId="0" borderId="10" xfId="48" applyFont="1" applyBorder="1" applyAlignment="1">
      <alignment/>
    </xf>
    <xf numFmtId="4" fontId="12" fillId="0" borderId="10" xfId="48" applyNumberFormat="1" applyFont="1" applyBorder="1" applyAlignment="1">
      <alignment/>
    </xf>
    <xf numFmtId="4" fontId="12" fillId="0" borderId="10" xfId="48" applyNumberFormat="1" applyFont="1" applyFill="1" applyBorder="1" applyAlignment="1" applyProtection="1">
      <alignment horizontal="right"/>
      <protection/>
    </xf>
    <xf numFmtId="167" fontId="0" fillId="0" borderId="10" xfId="48" applyFont="1" applyBorder="1" applyAlignment="1">
      <alignment/>
    </xf>
    <xf numFmtId="14" fontId="0" fillId="0" borderId="0" xfId="48" applyNumberFormat="1" applyFont="1" applyAlignment="1">
      <alignment/>
    </xf>
    <xf numFmtId="172" fontId="0" fillId="0" borderId="0" xfId="48" applyNumberFormat="1" applyFont="1" applyAlignment="1">
      <alignment/>
    </xf>
    <xf numFmtId="4" fontId="0" fillId="0" borderId="0" xfId="48" applyNumberFormat="1" applyFont="1" applyBorder="1" applyAlignment="1">
      <alignment/>
    </xf>
    <xf numFmtId="4" fontId="12" fillId="0" borderId="0" xfId="48" applyNumberFormat="1" applyFont="1" applyBorder="1" applyAlignment="1">
      <alignment/>
    </xf>
    <xf numFmtId="4" fontId="12" fillId="0" borderId="38" xfId="0" applyNumberFormat="1" applyFont="1" applyBorder="1" applyAlignment="1">
      <alignment vertical="center"/>
    </xf>
    <xf numFmtId="4" fontId="12" fillId="0" borderId="39" xfId="0" applyNumberFormat="1" applyFont="1" applyBorder="1" applyAlignment="1">
      <alignment vertical="center"/>
    </xf>
    <xf numFmtId="4" fontId="12" fillId="0" borderId="39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" fontId="54" fillId="0" borderId="10" xfId="0" applyNumberFormat="1" applyFont="1" applyBorder="1" applyAlignment="1">
      <alignment horizontal="right" vertical="top" wrapText="1" readingOrder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6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>
      <alignment horizontal="center" vertical="top" wrapText="1"/>
    </xf>
    <xf numFmtId="0" fontId="55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H51"/>
  <sheetViews>
    <sheetView zoomScalePageLayoutView="0" workbookViewId="0" topLeftCell="A10">
      <selection activeCell="N12" sqref="N12"/>
    </sheetView>
  </sheetViews>
  <sheetFormatPr defaultColWidth="11.421875" defaultRowHeight="12.75"/>
  <cols>
    <col min="2" max="2" width="1.1484375" style="0" customWidth="1"/>
    <col min="3" max="3" width="2.421875" style="0" customWidth="1"/>
    <col min="4" max="4" width="36.28125" style="0" customWidth="1"/>
    <col min="5" max="5" width="1.8515625" style="0" customWidth="1"/>
    <col min="6" max="6" width="36.57421875" style="0" customWidth="1"/>
    <col min="7" max="7" width="3.421875" style="0" customWidth="1"/>
    <col min="8" max="8" width="1.1484375" style="0" customWidth="1"/>
  </cols>
  <sheetData>
    <row r="7" ht="13.5" thickBot="1"/>
    <row r="8" spans="2:8" ht="7.5" customHeight="1" thickBot="1">
      <c r="B8" s="115"/>
      <c r="C8" s="116"/>
      <c r="D8" s="116"/>
      <c r="E8" s="116"/>
      <c r="F8" s="116"/>
      <c r="G8" s="116"/>
      <c r="H8" s="117"/>
    </row>
    <row r="9" spans="2:8" ht="12.75">
      <c r="B9" s="118"/>
      <c r="C9" s="115"/>
      <c r="D9" s="116"/>
      <c r="E9" s="116"/>
      <c r="F9" s="116"/>
      <c r="G9" s="117"/>
      <c r="H9" s="119"/>
    </row>
    <row r="10" spans="2:8" ht="12.75">
      <c r="B10" s="118"/>
      <c r="C10" s="118"/>
      <c r="D10" s="5"/>
      <c r="E10" s="5"/>
      <c r="F10" s="5"/>
      <c r="G10" s="119"/>
      <c r="H10" s="119"/>
    </row>
    <row r="11" spans="2:8" ht="12.75">
      <c r="B11" s="118"/>
      <c r="C11" s="118"/>
      <c r="D11" s="5"/>
      <c r="E11" s="5"/>
      <c r="F11" s="5"/>
      <c r="G11" s="119"/>
      <c r="H11" s="119"/>
    </row>
    <row r="12" spans="2:8" ht="12.75">
      <c r="B12" s="118"/>
      <c r="C12" s="118"/>
      <c r="D12" s="5"/>
      <c r="E12" s="5"/>
      <c r="F12" s="5"/>
      <c r="G12" s="119"/>
      <c r="H12" s="119"/>
    </row>
    <row r="13" spans="2:8" ht="12.75">
      <c r="B13" s="118"/>
      <c r="C13" s="118"/>
      <c r="D13" s="5"/>
      <c r="E13" s="5"/>
      <c r="F13" s="5"/>
      <c r="G13" s="119"/>
      <c r="H13" s="119"/>
    </row>
    <row r="14" spans="2:8" ht="12.75">
      <c r="B14" s="118"/>
      <c r="C14" s="118"/>
      <c r="D14" s="5"/>
      <c r="E14" s="5"/>
      <c r="F14" s="5"/>
      <c r="G14" s="119"/>
      <c r="H14" s="119"/>
    </row>
    <row r="15" spans="2:8" ht="12.75">
      <c r="B15" s="118"/>
      <c r="C15" s="118"/>
      <c r="D15" s="5"/>
      <c r="E15" s="5"/>
      <c r="F15" s="5"/>
      <c r="G15" s="119"/>
      <c r="H15" s="119"/>
    </row>
    <row r="16" spans="2:8" ht="45">
      <c r="B16" s="118"/>
      <c r="C16" s="118"/>
      <c r="D16" s="283" t="s">
        <v>29</v>
      </c>
      <c r="E16" s="283"/>
      <c r="F16" s="283"/>
      <c r="G16" s="119"/>
      <c r="H16" s="119"/>
    </row>
    <row r="17" spans="2:8" ht="21" customHeight="1">
      <c r="B17" s="118"/>
      <c r="C17" s="118"/>
      <c r="D17" s="183"/>
      <c r="E17" s="183"/>
      <c r="F17" s="183"/>
      <c r="G17" s="119"/>
      <c r="H17" s="119"/>
    </row>
    <row r="18" spans="2:8" ht="45" customHeight="1">
      <c r="B18" s="118"/>
      <c r="C18" s="118"/>
      <c r="D18" s="283" t="s">
        <v>30</v>
      </c>
      <c r="E18" s="283"/>
      <c r="F18" s="283"/>
      <c r="G18" s="119"/>
      <c r="H18" s="119"/>
    </row>
    <row r="19" spans="2:8" ht="17.25" customHeight="1">
      <c r="B19" s="118"/>
      <c r="C19" s="118"/>
      <c r="D19" s="120"/>
      <c r="E19" s="120"/>
      <c r="F19" s="120"/>
      <c r="G19" s="119"/>
      <c r="H19" s="119"/>
    </row>
    <row r="20" spans="2:8" ht="19.5" customHeight="1">
      <c r="B20" s="118"/>
      <c r="C20" s="118"/>
      <c r="D20" s="285" t="s">
        <v>55</v>
      </c>
      <c r="E20" s="285"/>
      <c r="F20" s="285"/>
      <c r="G20" s="119"/>
      <c r="H20" s="119"/>
    </row>
    <row r="21" spans="2:8" ht="12.75">
      <c r="B21" s="118"/>
      <c r="C21" s="118"/>
      <c r="D21" s="5"/>
      <c r="E21" s="5"/>
      <c r="F21" s="5"/>
      <c r="G21" s="119"/>
      <c r="H21" s="119"/>
    </row>
    <row r="22" spans="2:8" ht="13.5">
      <c r="B22" s="118"/>
      <c r="C22" s="118"/>
      <c r="D22" s="121"/>
      <c r="E22" s="122"/>
      <c r="F22" s="121"/>
      <c r="G22" s="123"/>
      <c r="H22" s="119"/>
    </row>
    <row r="23" spans="2:8" ht="13.5">
      <c r="B23" s="118"/>
      <c r="C23" s="118"/>
      <c r="D23" s="121"/>
      <c r="E23" s="122"/>
      <c r="F23" s="121"/>
      <c r="G23" s="123"/>
      <c r="H23" s="119"/>
    </row>
    <row r="24" spans="2:8" ht="13.5">
      <c r="B24" s="118"/>
      <c r="C24" s="118"/>
      <c r="D24" s="121"/>
      <c r="E24" s="122"/>
      <c r="F24" s="121"/>
      <c r="G24" s="123"/>
      <c r="H24" s="119"/>
    </row>
    <row r="25" spans="2:8" ht="13.5">
      <c r="B25" s="118"/>
      <c r="C25" s="118"/>
      <c r="D25" s="121"/>
      <c r="E25" s="113"/>
      <c r="F25" s="121"/>
      <c r="G25" s="123"/>
      <c r="H25" s="119"/>
    </row>
    <row r="26" spans="2:8" ht="13.5">
      <c r="B26" s="118"/>
      <c r="C26" s="118"/>
      <c r="D26" s="121"/>
      <c r="E26" s="122"/>
      <c r="F26" s="121"/>
      <c r="G26" s="123"/>
      <c r="H26" s="119"/>
    </row>
    <row r="27" spans="2:8" ht="13.5">
      <c r="B27" s="118"/>
      <c r="C27" s="118"/>
      <c r="D27" s="121"/>
      <c r="E27" s="113"/>
      <c r="F27" s="121"/>
      <c r="G27" s="123"/>
      <c r="H27" s="119"/>
    </row>
    <row r="28" spans="2:8" ht="13.5">
      <c r="B28" s="118"/>
      <c r="C28" s="118"/>
      <c r="D28" s="121"/>
      <c r="E28" s="113"/>
      <c r="F28" s="121"/>
      <c r="G28" s="123"/>
      <c r="H28" s="119"/>
    </row>
    <row r="29" spans="2:8" ht="13.5">
      <c r="B29" s="118"/>
      <c r="C29" s="118"/>
      <c r="D29" s="121"/>
      <c r="E29" s="122"/>
      <c r="F29" s="121"/>
      <c r="G29" s="123"/>
      <c r="H29" s="119"/>
    </row>
    <row r="30" spans="2:8" ht="13.5">
      <c r="B30" s="118"/>
      <c r="C30" s="118"/>
      <c r="D30" s="121"/>
      <c r="E30" s="122"/>
      <c r="F30" s="121"/>
      <c r="G30" s="123"/>
      <c r="H30" s="119"/>
    </row>
    <row r="31" spans="2:8" ht="34.5">
      <c r="B31" s="118"/>
      <c r="C31" s="118"/>
      <c r="D31" s="286" t="s">
        <v>56</v>
      </c>
      <c r="E31" s="286"/>
      <c r="F31" s="286"/>
      <c r="G31" s="119"/>
      <c r="H31" s="119"/>
    </row>
    <row r="32" spans="2:8" ht="12.75">
      <c r="B32" s="118"/>
      <c r="C32" s="118"/>
      <c r="D32" s="5"/>
      <c r="E32" s="5"/>
      <c r="F32" s="5"/>
      <c r="G32" s="119"/>
      <c r="H32" s="119"/>
    </row>
    <row r="33" spans="2:8" ht="33">
      <c r="B33" s="118"/>
      <c r="C33" s="118"/>
      <c r="D33" s="284" t="s">
        <v>57</v>
      </c>
      <c r="E33" s="284"/>
      <c r="F33" s="284"/>
      <c r="G33" s="119"/>
      <c r="H33" s="119"/>
    </row>
    <row r="34" spans="2:8" ht="21">
      <c r="B34" s="118"/>
      <c r="C34" s="118"/>
      <c r="D34" s="124"/>
      <c r="E34" s="124"/>
      <c r="F34" s="124"/>
      <c r="G34" s="119"/>
      <c r="H34" s="119"/>
    </row>
    <row r="35" spans="2:8" ht="12.75">
      <c r="B35" s="118"/>
      <c r="C35" s="118"/>
      <c r="D35" s="5"/>
      <c r="E35" s="5"/>
      <c r="F35" s="5"/>
      <c r="G35" s="119"/>
      <c r="H35" s="119"/>
    </row>
    <row r="36" spans="2:8" ht="30">
      <c r="B36" s="118"/>
      <c r="C36" s="118"/>
      <c r="D36" s="282" t="s">
        <v>166</v>
      </c>
      <c r="E36" s="282"/>
      <c r="F36" s="282"/>
      <c r="G36" s="119"/>
      <c r="H36" s="119"/>
    </row>
    <row r="37" spans="2:8" ht="12.75">
      <c r="B37" s="118"/>
      <c r="C37" s="118"/>
      <c r="D37" s="5"/>
      <c r="E37" s="5"/>
      <c r="F37" s="5"/>
      <c r="G37" s="119"/>
      <c r="H37" s="119"/>
    </row>
    <row r="38" spans="2:8" ht="12.75">
      <c r="B38" s="118"/>
      <c r="C38" s="118"/>
      <c r="D38" s="125"/>
      <c r="E38" s="125"/>
      <c r="F38" s="125"/>
      <c r="G38" s="119"/>
      <c r="H38" s="119"/>
    </row>
    <row r="39" spans="2:8" ht="12.75">
      <c r="B39" s="118"/>
      <c r="C39" s="118"/>
      <c r="D39" s="125"/>
      <c r="E39" s="125"/>
      <c r="F39" s="125"/>
      <c r="G39" s="119"/>
      <c r="H39" s="119"/>
    </row>
    <row r="40" spans="2:8" ht="12.75">
      <c r="B40" s="118"/>
      <c r="C40" s="118"/>
      <c r="D40" s="125"/>
      <c r="E40" s="125"/>
      <c r="F40" s="125"/>
      <c r="G40" s="119"/>
      <c r="H40" s="119"/>
    </row>
    <row r="41" spans="2:8" ht="12.75">
      <c r="B41" s="118"/>
      <c r="C41" s="118"/>
      <c r="D41" s="5"/>
      <c r="E41" s="5"/>
      <c r="F41" s="5"/>
      <c r="G41" s="119"/>
      <c r="H41" s="119"/>
    </row>
    <row r="42" spans="2:8" ht="12.75">
      <c r="B42" s="118"/>
      <c r="C42" s="118"/>
      <c r="D42" s="5"/>
      <c r="E42" s="5"/>
      <c r="F42" s="5"/>
      <c r="G42" s="119"/>
      <c r="H42" s="119"/>
    </row>
    <row r="43" spans="2:8" ht="15">
      <c r="B43" s="118"/>
      <c r="C43" s="118"/>
      <c r="D43" s="126"/>
      <c r="E43" s="126"/>
      <c r="F43" s="126"/>
      <c r="G43" s="127"/>
      <c r="H43" s="127"/>
    </row>
    <row r="44" spans="2:8" ht="13.5">
      <c r="B44" s="118"/>
      <c r="C44" s="118"/>
      <c r="D44" s="114"/>
      <c r="E44" s="113"/>
      <c r="F44" s="133" t="s">
        <v>22</v>
      </c>
      <c r="G44" s="134"/>
      <c r="H44" s="128"/>
    </row>
    <row r="45" spans="2:8" ht="13.5">
      <c r="B45" s="118"/>
      <c r="C45" s="118"/>
      <c r="D45" s="114"/>
      <c r="E45" s="114"/>
      <c r="F45" s="114"/>
      <c r="G45" s="128"/>
      <c r="H45" s="128"/>
    </row>
    <row r="46" spans="2:8" ht="13.5">
      <c r="B46" s="118"/>
      <c r="C46" s="118"/>
      <c r="D46" s="113"/>
      <c r="E46" s="113"/>
      <c r="F46" s="113"/>
      <c r="G46" s="128"/>
      <c r="H46" s="128"/>
    </row>
    <row r="47" spans="2:8" ht="13.5">
      <c r="B47" s="118"/>
      <c r="C47" s="118"/>
      <c r="D47" s="113"/>
      <c r="E47" s="114"/>
      <c r="F47" s="114"/>
      <c r="G47" s="128"/>
      <c r="H47" s="128"/>
    </row>
    <row r="48" spans="2:8" ht="13.5">
      <c r="B48" s="118"/>
      <c r="C48" s="118"/>
      <c r="D48" s="113"/>
      <c r="E48" s="113"/>
      <c r="F48" s="113"/>
      <c r="G48" s="128"/>
      <c r="H48" s="132"/>
    </row>
    <row r="49" spans="2:8" ht="12.75">
      <c r="B49" s="118"/>
      <c r="C49" s="118"/>
      <c r="D49" s="5"/>
      <c r="E49" s="5"/>
      <c r="F49" s="5"/>
      <c r="G49" s="119"/>
      <c r="H49" s="119"/>
    </row>
    <row r="50" spans="2:8" ht="13.5" thickBot="1">
      <c r="B50" s="118"/>
      <c r="C50" s="129"/>
      <c r="D50" s="130"/>
      <c r="E50" s="130"/>
      <c r="F50" s="130"/>
      <c r="G50" s="131"/>
      <c r="H50" s="119"/>
    </row>
    <row r="51" spans="2:8" ht="6" customHeight="1" thickBot="1">
      <c r="B51" s="129"/>
      <c r="C51" s="130"/>
      <c r="D51" s="130"/>
      <c r="E51" s="130"/>
      <c r="F51" s="130"/>
      <c r="G51" s="130"/>
      <c r="H51" s="131"/>
    </row>
  </sheetData>
  <sheetProtection/>
  <mergeCells count="6">
    <mergeCell ref="D36:F36"/>
    <mergeCell ref="D16:F16"/>
    <mergeCell ref="D33:F33"/>
    <mergeCell ref="D18:F18"/>
    <mergeCell ref="D20:F20"/>
    <mergeCell ref="D31:F31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A1" sqref="A1:B44"/>
    </sheetView>
  </sheetViews>
  <sheetFormatPr defaultColWidth="11.421875" defaultRowHeight="12.75"/>
  <cols>
    <col min="1" max="1" width="71.57421875" style="0" customWidth="1"/>
  </cols>
  <sheetData>
    <row r="1" ht="15">
      <c r="A1" s="215" t="s">
        <v>285</v>
      </c>
    </row>
    <row r="2" ht="15">
      <c r="A2" s="216"/>
    </row>
    <row r="3" ht="15">
      <c r="A3" s="216"/>
    </row>
    <row r="4" ht="15">
      <c r="A4" s="216"/>
    </row>
    <row r="5" ht="15">
      <c r="A5" s="217" t="s">
        <v>89</v>
      </c>
    </row>
    <row r="6" ht="15">
      <c r="A6" s="217" t="s">
        <v>286</v>
      </c>
    </row>
    <row r="7" ht="15">
      <c r="A7" s="217" t="s">
        <v>90</v>
      </c>
    </row>
    <row r="8" ht="15">
      <c r="A8" s="217" t="s">
        <v>91</v>
      </c>
    </row>
    <row r="9" ht="15">
      <c r="A9" s="217"/>
    </row>
    <row r="10" ht="15">
      <c r="A10" s="217"/>
    </row>
    <row r="11" ht="15">
      <c r="A11" s="217"/>
    </row>
    <row r="12" ht="15">
      <c r="A12" s="217" t="s">
        <v>92</v>
      </c>
    </row>
    <row r="13" ht="15">
      <c r="A13" s="217"/>
    </row>
    <row r="14" ht="45">
      <c r="A14" s="216" t="s">
        <v>116</v>
      </c>
    </row>
    <row r="15" ht="45">
      <c r="A15" s="216" t="s">
        <v>117</v>
      </c>
    </row>
    <row r="16" ht="15">
      <c r="A16" s="216"/>
    </row>
    <row r="17" ht="15">
      <c r="A17" s="218" t="s">
        <v>93</v>
      </c>
    </row>
    <row r="18" ht="15">
      <c r="A18" s="219"/>
    </row>
    <row r="19" spans="1:5" ht="15">
      <c r="A19" s="216" t="s">
        <v>97</v>
      </c>
      <c r="E19" s="39"/>
    </row>
    <row r="20" spans="1:5" ht="15">
      <c r="A20" s="216" t="s">
        <v>98</v>
      </c>
      <c r="E20" s="39"/>
    </row>
    <row r="21" spans="1:5" ht="15">
      <c r="A21" s="216" t="s">
        <v>99</v>
      </c>
      <c r="E21" s="39"/>
    </row>
    <row r="22" spans="1:5" ht="15">
      <c r="A22" s="216" t="s">
        <v>100</v>
      </c>
      <c r="E22" s="7"/>
    </row>
    <row r="23" spans="1:5" ht="15">
      <c r="A23" s="216"/>
      <c r="E23" s="3"/>
    </row>
    <row r="24" ht="15">
      <c r="A24" s="218" t="s">
        <v>94</v>
      </c>
    </row>
    <row r="25" ht="30">
      <c r="A25" s="216" t="s">
        <v>287</v>
      </c>
    </row>
    <row r="26" ht="15">
      <c r="A26" s="216" t="s">
        <v>288</v>
      </c>
    </row>
    <row r="27" ht="15">
      <c r="A27" s="216" t="s">
        <v>289</v>
      </c>
    </row>
    <row r="28" spans="1:6" ht="16.5">
      <c r="A28" s="216" t="s">
        <v>95</v>
      </c>
      <c r="F28" s="220"/>
    </row>
    <row r="29" spans="1:6" ht="15">
      <c r="A29" s="216" t="s">
        <v>290</v>
      </c>
      <c r="F29" s="221"/>
    </row>
    <row r="30" spans="1:6" ht="16.5">
      <c r="A30" s="216"/>
      <c r="F30" s="220"/>
    </row>
    <row r="31" spans="1:6" ht="16.5">
      <c r="A31" s="216"/>
      <c r="F31" s="220"/>
    </row>
    <row r="32" spans="1:6" ht="30" customHeight="1">
      <c r="A32" s="216" t="s">
        <v>96</v>
      </c>
      <c r="F32" s="220"/>
    </row>
    <row r="33" spans="1:6" ht="16.5">
      <c r="A33" s="216"/>
      <c r="F33" s="220"/>
    </row>
    <row r="34" spans="1:6" ht="16.5">
      <c r="A34" s="216"/>
      <c r="F34" s="220"/>
    </row>
    <row r="35" spans="1:6" ht="16.5">
      <c r="A35" s="300" t="s">
        <v>78</v>
      </c>
      <c r="B35" s="300"/>
      <c r="F35" s="220"/>
    </row>
    <row r="36" spans="1:6" ht="16.5">
      <c r="A36" s="300" t="s">
        <v>79</v>
      </c>
      <c r="B36" s="300"/>
      <c r="F36" s="220"/>
    </row>
    <row r="37" spans="1:6" ht="16.5">
      <c r="A37" s="300" t="s">
        <v>80</v>
      </c>
      <c r="B37" s="300"/>
      <c r="F37" s="220"/>
    </row>
    <row r="38" spans="1:2" ht="12.75">
      <c r="A38" s="300" t="s">
        <v>81</v>
      </c>
      <c r="B38" s="300"/>
    </row>
    <row r="39" spans="1:2" ht="12.75">
      <c r="A39" s="300" t="s">
        <v>82</v>
      </c>
      <c r="B39" s="300"/>
    </row>
    <row r="40" spans="1:2" ht="15">
      <c r="A40" s="222"/>
      <c r="B40" s="222"/>
    </row>
  </sheetData>
  <sheetProtection/>
  <mergeCells count="5"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A184"/>
  <sheetViews>
    <sheetView zoomScalePageLayoutView="0" workbookViewId="0" topLeftCell="A1">
      <selection activeCell="G43" sqref="G43"/>
    </sheetView>
  </sheetViews>
  <sheetFormatPr defaultColWidth="11.421875" defaultRowHeight="12.75"/>
  <cols>
    <col min="1" max="4" width="11.421875" style="61" customWidth="1"/>
    <col min="5" max="6" width="11.8515625" style="61" bestFit="1" customWidth="1"/>
    <col min="7" max="7" width="11.421875" style="61" customWidth="1"/>
    <col min="8" max="8" width="7.421875" style="239" customWidth="1"/>
    <col min="9" max="9" width="22.57421875" style="239" customWidth="1"/>
    <col min="10" max="11" width="8.7109375" style="241" customWidth="1"/>
    <col min="12" max="12" width="8.7109375" style="242" customWidth="1"/>
    <col min="13" max="14" width="8.7109375" style="241" customWidth="1"/>
    <col min="15" max="15" width="8.7109375" style="242" customWidth="1"/>
    <col min="16" max="17" width="8.7109375" style="241" customWidth="1"/>
    <col min="18" max="18" width="9.57421875" style="242" customWidth="1"/>
    <col min="19" max="20" width="8.7109375" style="241" customWidth="1"/>
    <col min="21" max="21" width="8.7109375" style="242" customWidth="1"/>
    <col min="22" max="23" width="8.7109375" style="241" customWidth="1"/>
    <col min="24" max="24" width="8.7109375" style="242" customWidth="1"/>
    <col min="25" max="26" width="8.7109375" style="241" customWidth="1"/>
    <col min="27" max="27" width="9.28125" style="242" customWidth="1"/>
    <col min="28" max="28" width="9.7109375" style="241" customWidth="1"/>
    <col min="29" max="29" width="10.28125" style="241" customWidth="1"/>
    <col min="30" max="30" width="10.140625" style="242" customWidth="1"/>
    <col min="31" max="32" width="8.7109375" style="241" customWidth="1"/>
    <col min="33" max="33" width="8.7109375" style="242" customWidth="1"/>
    <col min="34" max="35" width="8.7109375" style="241" customWidth="1"/>
    <col min="36" max="36" width="8.7109375" style="242" customWidth="1"/>
    <col min="37" max="38" width="8.7109375" style="241" customWidth="1"/>
    <col min="39" max="39" width="8.7109375" style="242" customWidth="1"/>
    <col min="40" max="41" width="8.7109375" style="241" customWidth="1"/>
    <col min="42" max="42" width="8.7109375" style="242" customWidth="1"/>
    <col min="43" max="44" width="8.7109375" style="241" customWidth="1"/>
    <col min="45" max="45" width="8.7109375" style="242" customWidth="1"/>
    <col min="46" max="46" width="11.8515625" style="243" customWidth="1"/>
    <col min="47" max="47" width="11.57421875" style="241" customWidth="1"/>
    <col min="48" max="48" width="12.57421875" style="241" customWidth="1"/>
    <col min="49" max="51" width="8.7109375" style="241" customWidth="1"/>
    <col min="52" max="53" width="8.7109375" style="240" customWidth="1"/>
    <col min="54" max="16384" width="11.421875" style="61" customWidth="1"/>
  </cols>
  <sheetData>
    <row r="3" ht="12.75">
      <c r="D3" s="61">
        <v>40000</v>
      </c>
    </row>
    <row r="5" spans="2:10" ht="12.75">
      <c r="B5" s="269">
        <v>42825</v>
      </c>
      <c r="C5" s="269">
        <v>43190</v>
      </c>
      <c r="H5" s="251"/>
      <c r="I5" s="256" t="s">
        <v>235</v>
      </c>
      <c r="J5" s="257">
        <v>184.2552</v>
      </c>
    </row>
    <row r="6" spans="1:44" ht="12.75">
      <c r="A6" s="61" t="s">
        <v>163</v>
      </c>
      <c r="B6" s="61">
        <f>(19.95+20.46)/2</f>
        <v>20.205</v>
      </c>
      <c r="C6" s="61">
        <v>42</v>
      </c>
      <c r="D6" s="61">
        <f>+$D$3/B6</f>
        <v>1979.7079930710222</v>
      </c>
      <c r="E6" s="61">
        <f>+D6*C6</f>
        <v>83147.73570898293</v>
      </c>
      <c r="H6" s="241"/>
      <c r="I6" s="255" t="s">
        <v>234</v>
      </c>
      <c r="J6" s="253">
        <v>126.9887</v>
      </c>
      <c r="K6" s="253">
        <f>+$J$5/J6</f>
        <v>1.4509574473949258</v>
      </c>
      <c r="L6" s="254"/>
      <c r="M6" s="253">
        <v>130.0606</v>
      </c>
      <c r="N6" s="253">
        <f>+$J$5/M6</f>
        <v>1.4166872980748975</v>
      </c>
      <c r="O6" s="254"/>
      <c r="P6" s="253">
        <v>133.1054</v>
      </c>
      <c r="Q6" s="253">
        <f>+$J$5/P6</f>
        <v>1.3842804273906242</v>
      </c>
      <c r="R6" s="254"/>
      <c r="S6" s="253">
        <v>136.7512</v>
      </c>
      <c r="T6" s="253">
        <f>+$J$5/S6</f>
        <v>1.3473753795213497</v>
      </c>
      <c r="U6" s="254"/>
      <c r="V6" s="253">
        <v>139.5893</v>
      </c>
      <c r="W6" s="253">
        <f>+$J$5/V6</f>
        <v>1.3199808294761848</v>
      </c>
      <c r="X6" s="254"/>
      <c r="Y6" s="253">
        <v>144.8053</v>
      </c>
      <c r="Z6" s="253">
        <f>+$J$5/Y6</f>
        <v>1.272434089083756</v>
      </c>
      <c r="AA6" s="254"/>
      <c r="AB6" s="253">
        <v>149.2966</v>
      </c>
      <c r="AC6" s="253">
        <f>+$J$5/AB6</f>
        <v>1.2341553658958073</v>
      </c>
      <c r="AD6" s="254"/>
      <c r="AE6" s="253">
        <v>155.1034</v>
      </c>
      <c r="AF6" s="253">
        <f>+$J$5/AE6</f>
        <v>1.1879507476947637</v>
      </c>
      <c r="AG6" s="254"/>
      <c r="AH6" s="253">
        <v>165.2383</v>
      </c>
      <c r="AI6" s="253">
        <f>+$J$5/AH6</f>
        <v>1.115087724819246</v>
      </c>
      <c r="AJ6" s="254"/>
      <c r="AK6" s="253">
        <v>174.1473</v>
      </c>
      <c r="AL6" s="253">
        <f>+$J$5/AK6</f>
        <v>1.0580422435489956</v>
      </c>
      <c r="AM6" s="254"/>
      <c r="AN6" s="253">
        <v>179.6388</v>
      </c>
      <c r="AO6" s="253">
        <f>+$J$5/AN6</f>
        <v>1.025698234457144</v>
      </c>
      <c r="AP6" s="254"/>
      <c r="AQ6" s="253">
        <v>184.5252</v>
      </c>
      <c r="AR6" s="253">
        <f>+$J$5/AQ6</f>
        <v>0.9985367852195797</v>
      </c>
    </row>
    <row r="7" spans="10:49" ht="12.75">
      <c r="J7" s="241" t="s">
        <v>182</v>
      </c>
      <c r="K7" s="241" t="s">
        <v>183</v>
      </c>
      <c r="L7" s="242" t="s">
        <v>184</v>
      </c>
      <c r="M7" s="241" t="s">
        <v>185</v>
      </c>
      <c r="N7" s="241" t="s">
        <v>186</v>
      </c>
      <c r="O7" s="242" t="s">
        <v>184</v>
      </c>
      <c r="P7" s="241" t="s">
        <v>187</v>
      </c>
      <c r="Q7" s="241" t="s">
        <v>188</v>
      </c>
      <c r="R7" s="242" t="s">
        <v>184</v>
      </c>
      <c r="S7" s="241" t="s">
        <v>189</v>
      </c>
      <c r="T7" s="241" t="s">
        <v>190</v>
      </c>
      <c r="U7" s="242" t="s">
        <v>184</v>
      </c>
      <c r="V7" s="241" t="s">
        <v>191</v>
      </c>
      <c r="W7" s="241" t="s">
        <v>192</v>
      </c>
      <c r="X7" s="242" t="s">
        <v>184</v>
      </c>
      <c r="Y7" s="241" t="s">
        <v>193</v>
      </c>
      <c r="Z7" s="241" t="s">
        <v>194</v>
      </c>
      <c r="AA7" s="242" t="s">
        <v>184</v>
      </c>
      <c r="AB7" s="241" t="s">
        <v>195</v>
      </c>
      <c r="AC7" s="241" t="s">
        <v>204</v>
      </c>
      <c r="AD7" s="242" t="s">
        <v>184</v>
      </c>
      <c r="AE7" s="241" t="s">
        <v>203</v>
      </c>
      <c r="AF7" s="241" t="s">
        <v>205</v>
      </c>
      <c r="AG7" s="242" t="s">
        <v>184</v>
      </c>
      <c r="AH7" s="241" t="s">
        <v>206</v>
      </c>
      <c r="AI7" s="241" t="s">
        <v>207</v>
      </c>
      <c r="AJ7" s="242" t="s">
        <v>184</v>
      </c>
      <c r="AK7" s="241" t="s">
        <v>208</v>
      </c>
      <c r="AL7" s="241" t="s">
        <v>209</v>
      </c>
      <c r="AM7" s="242" t="s">
        <v>184</v>
      </c>
      <c r="AN7" s="241" t="s">
        <v>210</v>
      </c>
      <c r="AO7" s="241" t="s">
        <v>211</v>
      </c>
      <c r="AP7" s="242" t="s">
        <v>184</v>
      </c>
      <c r="AQ7" s="241" t="s">
        <v>212</v>
      </c>
      <c r="AR7" s="241" t="s">
        <v>213</v>
      </c>
      <c r="AS7" s="242" t="s">
        <v>184</v>
      </c>
      <c r="AT7" s="243" t="s">
        <v>214</v>
      </c>
      <c r="AU7" s="241" t="s">
        <v>215</v>
      </c>
      <c r="AV7" s="241" t="s">
        <v>216</v>
      </c>
      <c r="AW7" s="241" t="s">
        <v>217</v>
      </c>
    </row>
    <row r="8" spans="1:48" ht="13.5" thickBot="1">
      <c r="A8" s="61" t="s">
        <v>164</v>
      </c>
      <c r="B8" s="61">
        <v>46.7</v>
      </c>
      <c r="C8" s="61">
        <v>58.8</v>
      </c>
      <c r="D8" s="61">
        <f>+$D$3/B8</f>
        <v>856.5310492505353</v>
      </c>
      <c r="E8" s="61">
        <f>+D8*C8</f>
        <v>50364.02569593147</v>
      </c>
      <c r="H8" s="239" t="s">
        <v>180</v>
      </c>
      <c r="I8" s="239" t="s">
        <v>181</v>
      </c>
      <c r="L8" s="242">
        <f>+J8-K8</f>
        <v>0</v>
      </c>
      <c r="N8" s="241">
        <f>+M8*$N$6</f>
        <v>0</v>
      </c>
      <c r="O8" s="242">
        <f>+M8-N8</f>
        <v>0</v>
      </c>
      <c r="P8" s="241">
        <f>+O8*$N$6</f>
        <v>0</v>
      </c>
      <c r="Q8" s="241">
        <f>+P8*$Q$6</f>
        <v>0</v>
      </c>
      <c r="R8" s="242">
        <f>+P8-Q8</f>
        <v>0</v>
      </c>
      <c r="T8" s="241">
        <f>+S8*$T$6</f>
        <v>0</v>
      </c>
      <c r="U8" s="242">
        <f>+S8-T8</f>
        <v>0</v>
      </c>
      <c r="W8" s="241">
        <f>+V8*$W$6</f>
        <v>0</v>
      </c>
      <c r="X8" s="242">
        <f>+V8-W8</f>
        <v>0</v>
      </c>
      <c r="Z8" s="241">
        <f>+Y8*$Z$6</f>
        <v>0</v>
      </c>
      <c r="AA8" s="242">
        <f>+Y8-Z8</f>
        <v>0</v>
      </c>
      <c r="AB8" s="241">
        <v>441126.03</v>
      </c>
      <c r="AC8" s="241">
        <f>+AB8*$AC$6</f>
        <v>544418.0569608149</v>
      </c>
      <c r="AD8" s="242">
        <f>+AB8-AC8</f>
        <v>-103292.02696081484</v>
      </c>
      <c r="AF8" s="241">
        <f>+AE8*$AF$6</f>
        <v>0</v>
      </c>
      <c r="AG8" s="242">
        <f>+AE8-AF8</f>
        <v>0</v>
      </c>
      <c r="AI8" s="241">
        <f>+AH8*AI$6</f>
        <v>0</v>
      </c>
      <c r="AJ8" s="242">
        <f>+AH8-AI8</f>
        <v>0</v>
      </c>
      <c r="AL8" s="241">
        <f>+AK8*AL$6</f>
        <v>0</v>
      </c>
      <c r="AM8" s="242">
        <f>+AK8-AL8</f>
        <v>0</v>
      </c>
      <c r="AO8" s="241">
        <f>+AN8*$AO$6</f>
        <v>0</v>
      </c>
      <c r="AP8" s="242">
        <f>+AN8-AO8</f>
        <v>0</v>
      </c>
      <c r="AR8" s="241">
        <f>+AQ8*$AR$6</f>
        <v>0</v>
      </c>
      <c r="AS8" s="242">
        <f>+AQ8-AR8</f>
        <v>0</v>
      </c>
      <c r="AT8" s="246">
        <f>+AQ8+AN8+AK8+AH8+AE8+AB8+Y8+V8+S8+P8+M8+J8</f>
        <v>441126.03</v>
      </c>
      <c r="AU8" s="246">
        <f>+AR8+AO8+AL8+AI8+AF8+AC8+Z8+W8+T8+Q8+N8+K8</f>
        <v>544418.0569608149</v>
      </c>
      <c r="AV8" s="246">
        <f>+AS8+AP8+AM8+AJ8+AG8+AD8+AA8+X8+U8+R8+O8+L8</f>
        <v>-103292.02696081484</v>
      </c>
    </row>
    <row r="9" spans="12:45" ht="13.5" thickTop="1">
      <c r="L9" s="242">
        <f aca="true" t="shared" si="0" ref="L9:L41">+J9-K9</f>
        <v>0</v>
      </c>
      <c r="N9" s="241">
        <f aca="true" t="shared" si="1" ref="N9:N41">+M9*$N$6</f>
        <v>0</v>
      </c>
      <c r="O9" s="242">
        <f aca="true" t="shared" si="2" ref="O9:O41">+M9-N9</f>
        <v>0</v>
      </c>
      <c r="Q9" s="241">
        <f aca="true" t="shared" si="3" ref="Q9:Q41">+P9*$Q$6</f>
        <v>0</v>
      </c>
      <c r="R9" s="242">
        <f aca="true" t="shared" si="4" ref="R9:R41">+P9-Q9</f>
        <v>0</v>
      </c>
      <c r="T9" s="241">
        <f aca="true" t="shared" si="5" ref="T9:T41">+S9*$T$6</f>
        <v>0</v>
      </c>
      <c r="U9" s="242">
        <f aca="true" t="shared" si="6" ref="U9:U41">+S9-T9</f>
        <v>0</v>
      </c>
      <c r="W9" s="241">
        <f aca="true" t="shared" si="7" ref="W9:W42">+V9*$W$6</f>
        <v>0</v>
      </c>
      <c r="X9" s="242">
        <f aca="true" t="shared" si="8" ref="X9:X42">+V9-W9</f>
        <v>0</v>
      </c>
      <c r="Z9" s="241">
        <f aca="true" t="shared" si="9" ref="Z9:Z42">+Y9*$Z$6</f>
        <v>0</v>
      </c>
      <c r="AA9" s="242">
        <f aca="true" t="shared" si="10" ref="AA9:AA42">+Y9-Z9</f>
        <v>0</v>
      </c>
      <c r="AC9" s="241">
        <f aca="true" t="shared" si="11" ref="AC9:AC42">+AB9*$AC$6</f>
        <v>0</v>
      </c>
      <c r="AD9" s="242">
        <f aca="true" t="shared" si="12" ref="AD9:AD42">+AB9-AC9</f>
        <v>0</v>
      </c>
      <c r="AF9" s="241">
        <f aca="true" t="shared" si="13" ref="AF9:AF41">+AE9*$AF$6</f>
        <v>0</v>
      </c>
      <c r="AG9" s="242">
        <f aca="true" t="shared" si="14" ref="AG9:AG41">+AE9-AF9</f>
        <v>0</v>
      </c>
      <c r="AI9" s="241">
        <f aca="true" t="shared" si="15" ref="AI9:AI41">+AH9*AI$6</f>
        <v>0</v>
      </c>
      <c r="AJ9" s="242">
        <f aca="true" t="shared" si="16" ref="AJ9:AJ41">+AH9-AI9</f>
        <v>0</v>
      </c>
      <c r="AL9" s="241">
        <f aca="true" t="shared" si="17" ref="AL9:AL41">+AK9*AL$6</f>
        <v>0</v>
      </c>
      <c r="AM9" s="242">
        <f aca="true" t="shared" si="18" ref="AM9:AM41">+AK9-AL9</f>
        <v>0</v>
      </c>
      <c r="AO9" s="241">
        <f aca="true" t="shared" si="19" ref="AO9:AO41">+AN9*$AO$6</f>
        <v>0</v>
      </c>
      <c r="AP9" s="242">
        <f aca="true" t="shared" si="20" ref="AP9:AP41">+AN9-AO9</f>
        <v>0</v>
      </c>
      <c r="AR9" s="241">
        <f aca="true" t="shared" si="21" ref="AR9:AR41">+AQ9*$AR$6</f>
        <v>0</v>
      </c>
      <c r="AS9" s="242">
        <f aca="true" t="shared" si="22" ref="AS9:AS41">+AQ9-AR9</f>
        <v>0</v>
      </c>
    </row>
    <row r="10" spans="1:45" ht="12.75">
      <c r="A10" s="61" t="s">
        <v>165</v>
      </c>
      <c r="B10" s="61">
        <v>61.69</v>
      </c>
      <c r="C10" s="61">
        <v>93.58</v>
      </c>
      <c r="D10" s="61">
        <f>+$D$3/B10</f>
        <v>648.403306856865</v>
      </c>
      <c r="E10" s="61">
        <f>+D10*C10</f>
        <v>60677.58145566543</v>
      </c>
      <c r="L10" s="242">
        <f t="shared" si="0"/>
        <v>0</v>
      </c>
      <c r="N10" s="241">
        <f t="shared" si="1"/>
        <v>0</v>
      </c>
      <c r="O10" s="242">
        <f t="shared" si="2"/>
        <v>0</v>
      </c>
      <c r="Q10" s="241">
        <f t="shared" si="3"/>
        <v>0</v>
      </c>
      <c r="R10" s="242">
        <f t="shared" si="4"/>
        <v>0</v>
      </c>
      <c r="T10" s="241">
        <f t="shared" si="5"/>
        <v>0</v>
      </c>
      <c r="U10" s="242">
        <f t="shared" si="6"/>
        <v>0</v>
      </c>
      <c r="W10" s="241">
        <f t="shared" si="7"/>
        <v>0</v>
      </c>
      <c r="X10" s="242">
        <f t="shared" si="8"/>
        <v>0</v>
      </c>
      <c r="Z10" s="241">
        <f t="shared" si="9"/>
        <v>0</v>
      </c>
      <c r="AA10" s="242">
        <f t="shared" si="10"/>
        <v>0</v>
      </c>
      <c r="AC10" s="241">
        <f t="shared" si="11"/>
        <v>0</v>
      </c>
      <c r="AD10" s="242">
        <f t="shared" si="12"/>
        <v>0</v>
      </c>
      <c r="AF10" s="241">
        <f t="shared" si="13"/>
        <v>0</v>
      </c>
      <c r="AG10" s="242">
        <f t="shared" si="14"/>
        <v>0</v>
      </c>
      <c r="AI10" s="241">
        <f t="shared" si="15"/>
        <v>0</v>
      </c>
      <c r="AJ10" s="242">
        <f t="shared" si="16"/>
        <v>0</v>
      </c>
      <c r="AL10" s="241">
        <f t="shared" si="17"/>
        <v>0</v>
      </c>
      <c r="AM10" s="242">
        <f t="shared" si="18"/>
        <v>0</v>
      </c>
      <c r="AO10" s="241">
        <f t="shared" si="19"/>
        <v>0</v>
      </c>
      <c r="AP10" s="242">
        <f t="shared" si="20"/>
        <v>0</v>
      </c>
      <c r="AR10" s="241">
        <f t="shared" si="21"/>
        <v>0</v>
      </c>
      <c r="AS10" s="242">
        <f t="shared" si="22"/>
        <v>0</v>
      </c>
    </row>
    <row r="11" spans="8:48" ht="12.75">
      <c r="H11" s="239" t="s">
        <v>196</v>
      </c>
      <c r="I11" s="239" t="s">
        <v>202</v>
      </c>
      <c r="J11" s="241">
        <v>12500</v>
      </c>
      <c r="K11" s="241">
        <f aca="true" t="shared" si="23" ref="K11:K41">+J11*$K$6</f>
        <v>18136.96809243657</v>
      </c>
      <c r="L11" s="242">
        <f t="shared" si="0"/>
        <v>-5636.968092436571</v>
      </c>
      <c r="N11" s="241">
        <f t="shared" si="1"/>
        <v>0</v>
      </c>
      <c r="O11" s="242">
        <f t="shared" si="2"/>
        <v>0</v>
      </c>
      <c r="P11" s="241">
        <v>44500</v>
      </c>
      <c r="Q11" s="241">
        <f t="shared" si="3"/>
        <v>61600.479018882776</v>
      </c>
      <c r="R11" s="242">
        <f t="shared" si="4"/>
        <v>-17100.479018882776</v>
      </c>
      <c r="S11" s="241">
        <v>4500</v>
      </c>
      <c r="T11" s="241">
        <f t="shared" si="5"/>
        <v>6063.189207846073</v>
      </c>
      <c r="U11" s="242">
        <f t="shared" si="6"/>
        <v>-1563.1892078460733</v>
      </c>
      <c r="W11" s="241">
        <f t="shared" si="7"/>
        <v>0</v>
      </c>
      <c r="X11" s="242">
        <f t="shared" si="8"/>
        <v>0</v>
      </c>
      <c r="Y11" s="241">
        <v>53758</v>
      </c>
      <c r="Z11" s="241">
        <f t="shared" si="9"/>
        <v>68403.51176096455</v>
      </c>
      <c r="AA11" s="242">
        <f t="shared" si="10"/>
        <v>-14645.511760964553</v>
      </c>
      <c r="AC11" s="241">
        <f t="shared" si="11"/>
        <v>0</v>
      </c>
      <c r="AD11" s="242">
        <f t="shared" si="12"/>
        <v>0</v>
      </c>
      <c r="AE11" s="241">
        <v>9000</v>
      </c>
      <c r="AF11" s="241">
        <f t="shared" si="13"/>
        <v>10691.556729252874</v>
      </c>
      <c r="AG11" s="242">
        <f t="shared" si="14"/>
        <v>-1691.556729252874</v>
      </c>
      <c r="AI11" s="241">
        <f t="shared" si="15"/>
        <v>0</v>
      </c>
      <c r="AJ11" s="242">
        <f t="shared" si="16"/>
        <v>0</v>
      </c>
      <c r="AK11" s="241">
        <v>4500</v>
      </c>
      <c r="AL11" s="241">
        <f t="shared" si="17"/>
        <v>4761.19009597048</v>
      </c>
      <c r="AM11" s="242">
        <f t="shared" si="18"/>
        <v>-261.1900959704799</v>
      </c>
      <c r="AO11" s="241">
        <f t="shared" si="19"/>
        <v>0</v>
      </c>
      <c r="AP11" s="242">
        <f t="shared" si="20"/>
        <v>0</v>
      </c>
      <c r="AQ11" s="241">
        <v>9000</v>
      </c>
      <c r="AR11" s="241">
        <f t="shared" si="21"/>
        <v>8986.831066976218</v>
      </c>
      <c r="AS11" s="242">
        <f t="shared" si="22"/>
        <v>13.168933023782301</v>
      </c>
      <c r="AT11" s="243">
        <f>+AQ11+AN11+AK11+AH11+AE11+AB11+Y11+V11+S11+P11+M11+J11</f>
        <v>137758</v>
      </c>
      <c r="AU11" s="243">
        <f>+AR11+AO11+AL11+AI11+AF11+AC11+Z11+W11+T11+Q11+N11+K11</f>
        <v>178643.72597232953</v>
      </c>
      <c r="AV11" s="243">
        <f>+AS11+AP11+AM11+AJ11+AG11+AD11+AA11+X11+U11+R11+O11+L11</f>
        <v>-40885.72597232954</v>
      </c>
    </row>
    <row r="12" spans="12:48" ht="12.75">
      <c r="L12" s="242">
        <f t="shared" si="0"/>
        <v>0</v>
      </c>
      <c r="N12" s="241">
        <f t="shared" si="1"/>
        <v>0</v>
      </c>
      <c r="O12" s="242">
        <f t="shared" si="2"/>
        <v>0</v>
      </c>
      <c r="Q12" s="241">
        <f t="shared" si="3"/>
        <v>0</v>
      </c>
      <c r="R12" s="242">
        <f t="shared" si="4"/>
        <v>0</v>
      </c>
      <c r="T12" s="241">
        <f t="shared" si="5"/>
        <v>0</v>
      </c>
      <c r="U12" s="242">
        <f t="shared" si="6"/>
        <v>0</v>
      </c>
      <c r="W12" s="241">
        <f t="shared" si="7"/>
        <v>0</v>
      </c>
      <c r="X12" s="242">
        <f t="shared" si="8"/>
        <v>0</v>
      </c>
      <c r="Z12" s="241">
        <f t="shared" si="9"/>
        <v>0</v>
      </c>
      <c r="AA12" s="242">
        <f t="shared" si="10"/>
        <v>0</v>
      </c>
      <c r="AC12" s="241">
        <f t="shared" si="11"/>
        <v>0</v>
      </c>
      <c r="AD12" s="242">
        <f t="shared" si="12"/>
        <v>0</v>
      </c>
      <c r="AF12" s="241">
        <f t="shared" si="13"/>
        <v>0</v>
      </c>
      <c r="AG12" s="242">
        <f t="shared" si="14"/>
        <v>0</v>
      </c>
      <c r="AI12" s="241">
        <f t="shared" si="15"/>
        <v>0</v>
      </c>
      <c r="AJ12" s="242">
        <f t="shared" si="16"/>
        <v>0</v>
      </c>
      <c r="AL12" s="241">
        <f t="shared" si="17"/>
        <v>0</v>
      </c>
      <c r="AM12" s="242">
        <f t="shared" si="18"/>
        <v>0</v>
      </c>
      <c r="AO12" s="241">
        <f t="shared" si="19"/>
        <v>0</v>
      </c>
      <c r="AP12" s="242">
        <f t="shared" si="20"/>
        <v>0</v>
      </c>
      <c r="AR12" s="241">
        <f t="shared" si="21"/>
        <v>0</v>
      </c>
      <c r="AS12" s="242">
        <f t="shared" si="22"/>
        <v>0</v>
      </c>
      <c r="AU12" s="243"/>
      <c r="AV12" s="243"/>
    </row>
    <row r="13" spans="1:48" ht="12.75">
      <c r="A13" s="224" t="s">
        <v>178</v>
      </c>
      <c r="B13" s="224" t="s">
        <v>177</v>
      </c>
      <c r="L13" s="242">
        <f t="shared" si="0"/>
        <v>0</v>
      </c>
      <c r="N13" s="241">
        <f t="shared" si="1"/>
        <v>0</v>
      </c>
      <c r="O13" s="242">
        <f t="shared" si="2"/>
        <v>0</v>
      </c>
      <c r="Q13" s="241">
        <f t="shared" si="3"/>
        <v>0</v>
      </c>
      <c r="R13" s="242">
        <f t="shared" si="4"/>
        <v>0</v>
      </c>
      <c r="T13" s="241">
        <f t="shared" si="5"/>
        <v>0</v>
      </c>
      <c r="U13" s="242">
        <f t="shared" si="6"/>
        <v>0</v>
      </c>
      <c r="W13" s="241">
        <f t="shared" si="7"/>
        <v>0</v>
      </c>
      <c r="X13" s="242">
        <f t="shared" si="8"/>
        <v>0</v>
      </c>
      <c r="Z13" s="241">
        <f t="shared" si="9"/>
        <v>0</v>
      </c>
      <c r="AA13" s="242">
        <f t="shared" si="10"/>
        <v>0</v>
      </c>
      <c r="AC13" s="241">
        <f t="shared" si="11"/>
        <v>0</v>
      </c>
      <c r="AD13" s="242">
        <f t="shared" si="12"/>
        <v>0</v>
      </c>
      <c r="AF13" s="241">
        <f t="shared" si="13"/>
        <v>0</v>
      </c>
      <c r="AG13" s="242">
        <f t="shared" si="14"/>
        <v>0</v>
      </c>
      <c r="AI13" s="241">
        <f t="shared" si="15"/>
        <v>0</v>
      </c>
      <c r="AJ13" s="242">
        <f t="shared" si="16"/>
        <v>0</v>
      </c>
      <c r="AL13" s="241">
        <f t="shared" si="17"/>
        <v>0</v>
      </c>
      <c r="AM13" s="242">
        <f t="shared" si="18"/>
        <v>0</v>
      </c>
      <c r="AO13" s="241">
        <f t="shared" si="19"/>
        <v>0</v>
      </c>
      <c r="AP13" s="242">
        <f t="shared" si="20"/>
        <v>0</v>
      </c>
      <c r="AR13" s="241">
        <f t="shared" si="21"/>
        <v>0</v>
      </c>
      <c r="AS13" s="242">
        <f t="shared" si="22"/>
        <v>0</v>
      </c>
      <c r="AU13" s="243"/>
      <c r="AV13" s="243"/>
    </row>
    <row r="14" spans="1:48" ht="12.75">
      <c r="A14" s="224"/>
      <c r="B14" s="224"/>
      <c r="H14" s="239" t="s">
        <v>197</v>
      </c>
      <c r="I14" s="239" t="s">
        <v>218</v>
      </c>
      <c r="J14" s="241">
        <v>946.88</v>
      </c>
      <c r="K14" s="241">
        <f t="shared" si="23"/>
        <v>1373.8825877893073</v>
      </c>
      <c r="L14" s="242">
        <f t="shared" si="0"/>
        <v>-427.0025877893073</v>
      </c>
      <c r="N14" s="241">
        <f t="shared" si="1"/>
        <v>0</v>
      </c>
      <c r="O14" s="242">
        <f t="shared" si="2"/>
        <v>0</v>
      </c>
      <c r="P14" s="241">
        <v>1000</v>
      </c>
      <c r="Q14" s="241">
        <f t="shared" si="3"/>
        <v>1384.2804273906243</v>
      </c>
      <c r="R14" s="242">
        <f t="shared" si="4"/>
        <v>-384.28042739062425</v>
      </c>
      <c r="S14" s="241">
        <v>3332.37</v>
      </c>
      <c r="T14" s="241">
        <f t="shared" si="5"/>
        <v>4489.95329345556</v>
      </c>
      <c r="U14" s="242">
        <f t="shared" si="6"/>
        <v>-1157.5832934555601</v>
      </c>
      <c r="W14" s="241">
        <f t="shared" si="7"/>
        <v>0</v>
      </c>
      <c r="X14" s="242">
        <f t="shared" si="8"/>
        <v>0</v>
      </c>
      <c r="Z14" s="241">
        <f t="shared" si="9"/>
        <v>0</v>
      </c>
      <c r="AA14" s="242">
        <f t="shared" si="10"/>
        <v>0</v>
      </c>
      <c r="AC14" s="241">
        <f t="shared" si="11"/>
        <v>0</v>
      </c>
      <c r="AD14" s="242">
        <f t="shared" si="12"/>
        <v>0</v>
      </c>
      <c r="AF14" s="241">
        <f t="shared" si="13"/>
        <v>0</v>
      </c>
      <c r="AG14" s="242">
        <f t="shared" si="14"/>
        <v>0</v>
      </c>
      <c r="AI14" s="241">
        <f t="shared" si="15"/>
        <v>0</v>
      </c>
      <c r="AJ14" s="242">
        <f t="shared" si="16"/>
        <v>0</v>
      </c>
      <c r="AL14" s="241">
        <f t="shared" si="17"/>
        <v>0</v>
      </c>
      <c r="AM14" s="242">
        <f t="shared" si="18"/>
        <v>0</v>
      </c>
      <c r="AO14" s="241">
        <f t="shared" si="19"/>
        <v>0</v>
      </c>
      <c r="AP14" s="242">
        <f t="shared" si="20"/>
        <v>0</v>
      </c>
      <c r="AR14" s="241">
        <f t="shared" si="21"/>
        <v>0</v>
      </c>
      <c r="AS14" s="242">
        <f t="shared" si="22"/>
        <v>0</v>
      </c>
      <c r="AT14" s="243">
        <f>+AQ14+AN14+AK14+AH14+AE14+AB14+Y14+V14+S14+P14+M14+J14</f>
        <v>5279.25</v>
      </c>
      <c r="AU14" s="243">
        <f>+AR14+AO14+AL14+AI14+AF14+AC14+Z14+W14+T14+Q14+N14+K14</f>
        <v>7248.116308635492</v>
      </c>
      <c r="AV14" s="243">
        <f>+AS14+AP14+AM14+AJ14+AG14+AD14+AA14+X14+U14+R14+O14+L14</f>
        <v>-1968.8663086354918</v>
      </c>
    </row>
    <row r="15" spans="1:48" ht="12.75">
      <c r="A15" s="256" t="s">
        <v>235</v>
      </c>
      <c r="B15" s="257">
        <v>184.2552</v>
      </c>
      <c r="C15" s="263"/>
      <c r="K15" s="241">
        <f t="shared" si="23"/>
        <v>0</v>
      </c>
      <c r="L15" s="242">
        <f t="shared" si="0"/>
        <v>0</v>
      </c>
      <c r="N15" s="241">
        <f t="shared" si="1"/>
        <v>0</v>
      </c>
      <c r="O15" s="242">
        <f t="shared" si="2"/>
        <v>0</v>
      </c>
      <c r="Q15" s="241">
        <f t="shared" si="3"/>
        <v>0</v>
      </c>
      <c r="R15" s="242">
        <f t="shared" si="4"/>
        <v>0</v>
      </c>
      <c r="T15" s="241">
        <f t="shared" si="5"/>
        <v>0</v>
      </c>
      <c r="U15" s="242">
        <f t="shared" si="6"/>
        <v>0</v>
      </c>
      <c r="W15" s="241">
        <f t="shared" si="7"/>
        <v>0</v>
      </c>
      <c r="X15" s="242">
        <f t="shared" si="8"/>
        <v>0</v>
      </c>
      <c r="Z15" s="241">
        <f t="shared" si="9"/>
        <v>0</v>
      </c>
      <c r="AA15" s="242">
        <f t="shared" si="10"/>
        <v>0</v>
      </c>
      <c r="AC15" s="241">
        <f t="shared" si="11"/>
        <v>0</v>
      </c>
      <c r="AD15" s="242">
        <f t="shared" si="12"/>
        <v>0</v>
      </c>
      <c r="AF15" s="241">
        <f t="shared" si="13"/>
        <v>0</v>
      </c>
      <c r="AG15" s="242">
        <f t="shared" si="14"/>
        <v>0</v>
      </c>
      <c r="AI15" s="241">
        <f t="shared" si="15"/>
        <v>0</v>
      </c>
      <c r="AJ15" s="242">
        <f t="shared" si="16"/>
        <v>0</v>
      </c>
      <c r="AL15" s="241">
        <f t="shared" si="17"/>
        <v>0</v>
      </c>
      <c r="AM15" s="242">
        <f t="shared" si="18"/>
        <v>0</v>
      </c>
      <c r="AO15" s="241">
        <f t="shared" si="19"/>
        <v>0</v>
      </c>
      <c r="AP15" s="242">
        <f t="shared" si="20"/>
        <v>0</v>
      </c>
      <c r="AR15" s="241">
        <f t="shared" si="21"/>
        <v>0</v>
      </c>
      <c r="AS15" s="242">
        <f t="shared" si="22"/>
        <v>0</v>
      </c>
      <c r="AU15" s="243"/>
      <c r="AV15" s="243"/>
    </row>
    <row r="16" spans="1:48" ht="12.75">
      <c r="A16" s="256" t="s">
        <v>236</v>
      </c>
      <c r="B16" s="61">
        <v>124.7956</v>
      </c>
      <c r="K16" s="241">
        <f t="shared" si="23"/>
        <v>0</v>
      </c>
      <c r="L16" s="242">
        <f t="shared" si="0"/>
        <v>0</v>
      </c>
      <c r="N16" s="241">
        <f t="shared" si="1"/>
        <v>0</v>
      </c>
      <c r="O16" s="242">
        <f t="shared" si="2"/>
        <v>0</v>
      </c>
      <c r="Q16" s="241">
        <f t="shared" si="3"/>
        <v>0</v>
      </c>
      <c r="R16" s="242">
        <f t="shared" si="4"/>
        <v>0</v>
      </c>
      <c r="T16" s="241">
        <f t="shared" si="5"/>
        <v>0</v>
      </c>
      <c r="U16" s="242">
        <f t="shared" si="6"/>
        <v>0</v>
      </c>
      <c r="W16" s="241">
        <f t="shared" si="7"/>
        <v>0</v>
      </c>
      <c r="X16" s="242">
        <f t="shared" si="8"/>
        <v>0</v>
      </c>
      <c r="Z16" s="241">
        <f t="shared" si="9"/>
        <v>0</v>
      </c>
      <c r="AA16" s="242">
        <f t="shared" si="10"/>
        <v>0</v>
      </c>
      <c r="AC16" s="241">
        <f t="shared" si="11"/>
        <v>0</v>
      </c>
      <c r="AD16" s="242">
        <f t="shared" si="12"/>
        <v>0</v>
      </c>
      <c r="AF16" s="241">
        <f t="shared" si="13"/>
        <v>0</v>
      </c>
      <c r="AG16" s="242">
        <f t="shared" si="14"/>
        <v>0</v>
      </c>
      <c r="AI16" s="241">
        <f t="shared" si="15"/>
        <v>0</v>
      </c>
      <c r="AJ16" s="242">
        <f t="shared" si="16"/>
        <v>0</v>
      </c>
      <c r="AL16" s="241">
        <f t="shared" si="17"/>
        <v>0</v>
      </c>
      <c r="AM16" s="242">
        <f t="shared" si="18"/>
        <v>0</v>
      </c>
      <c r="AO16" s="241">
        <f t="shared" si="19"/>
        <v>0</v>
      </c>
      <c r="AP16" s="242">
        <f t="shared" si="20"/>
        <v>0</v>
      </c>
      <c r="AR16" s="241">
        <f t="shared" si="21"/>
        <v>0</v>
      </c>
      <c r="AS16" s="242">
        <f t="shared" si="22"/>
        <v>0</v>
      </c>
      <c r="AU16" s="243"/>
      <c r="AV16" s="243"/>
    </row>
    <row r="17" spans="1:48" ht="12.75">
      <c r="A17" s="256" t="s">
        <v>237</v>
      </c>
      <c r="B17" s="61">
        <v>100</v>
      </c>
      <c r="H17" s="239" t="s">
        <v>198</v>
      </c>
      <c r="I17" s="239" t="s">
        <v>219</v>
      </c>
      <c r="J17" s="241">
        <v>623</v>
      </c>
      <c r="K17" s="241">
        <f t="shared" si="23"/>
        <v>903.9464897270387</v>
      </c>
      <c r="L17" s="242">
        <f t="shared" si="0"/>
        <v>-280.94648972703874</v>
      </c>
      <c r="N17" s="241">
        <f t="shared" si="1"/>
        <v>0</v>
      </c>
      <c r="O17" s="242">
        <f t="shared" si="2"/>
        <v>0</v>
      </c>
      <c r="P17" s="241">
        <v>827</v>
      </c>
      <c r="Q17" s="241">
        <f t="shared" si="3"/>
        <v>1144.7999134520462</v>
      </c>
      <c r="R17" s="242">
        <f t="shared" si="4"/>
        <v>-317.7999134520462</v>
      </c>
      <c r="S17" s="241">
        <v>175</v>
      </c>
      <c r="T17" s="241">
        <f t="shared" si="5"/>
        <v>235.7906914162362</v>
      </c>
      <c r="U17" s="242">
        <f t="shared" si="6"/>
        <v>-60.7906914162362</v>
      </c>
      <c r="V17" s="241">
        <v>12100</v>
      </c>
      <c r="W17" s="241">
        <f t="shared" si="7"/>
        <v>15971.768036661835</v>
      </c>
      <c r="X17" s="242">
        <f t="shared" si="8"/>
        <v>-3871.768036661835</v>
      </c>
      <c r="Y17" s="241">
        <v>540</v>
      </c>
      <c r="Z17" s="241">
        <f t="shared" si="9"/>
        <v>687.1144081052282</v>
      </c>
      <c r="AA17" s="242">
        <f t="shared" si="10"/>
        <v>-147.11440810522822</v>
      </c>
      <c r="AC17" s="241">
        <f t="shared" si="11"/>
        <v>0</v>
      </c>
      <c r="AD17" s="242">
        <f t="shared" si="12"/>
        <v>0</v>
      </c>
      <c r="AF17" s="241">
        <f t="shared" si="13"/>
        <v>0</v>
      </c>
      <c r="AG17" s="242">
        <f t="shared" si="14"/>
        <v>0</v>
      </c>
      <c r="AI17" s="241">
        <f t="shared" si="15"/>
        <v>0</v>
      </c>
      <c r="AJ17" s="242">
        <f t="shared" si="16"/>
        <v>0</v>
      </c>
      <c r="AL17" s="241">
        <f t="shared" si="17"/>
        <v>0</v>
      </c>
      <c r="AM17" s="242">
        <f t="shared" si="18"/>
        <v>0</v>
      </c>
      <c r="AO17" s="241">
        <f t="shared" si="19"/>
        <v>0</v>
      </c>
      <c r="AP17" s="242">
        <f t="shared" si="20"/>
        <v>0</v>
      </c>
      <c r="AR17" s="241">
        <f t="shared" si="21"/>
        <v>0</v>
      </c>
      <c r="AS17" s="242">
        <f t="shared" si="22"/>
        <v>0</v>
      </c>
      <c r="AT17" s="243">
        <f>+AQ17+AN17+AK17+AH17+AE17+AB17+Y17+V17+S17+P17+M17+J17</f>
        <v>14265</v>
      </c>
      <c r="AU17" s="243">
        <f>+AR17+AO17+AL17+AI17+AF17+AC17+Z17+W17+T17+Q17+N17+K17</f>
        <v>18943.419539362385</v>
      </c>
      <c r="AV17" s="243">
        <f>+AS17+AP17+AM17+AJ17+AG17+AD17+AA17+X17+U17+R17+O17+L17</f>
        <v>-4678.419539362385</v>
      </c>
    </row>
    <row r="18" spans="11:48" ht="12.75">
      <c r="K18" s="241">
        <f t="shared" si="23"/>
        <v>0</v>
      </c>
      <c r="L18" s="242">
        <f t="shared" si="0"/>
        <v>0</v>
      </c>
      <c r="N18" s="241">
        <f t="shared" si="1"/>
        <v>0</v>
      </c>
      <c r="O18" s="242">
        <f t="shared" si="2"/>
        <v>0</v>
      </c>
      <c r="Q18" s="241">
        <f t="shared" si="3"/>
        <v>0</v>
      </c>
      <c r="R18" s="242">
        <f t="shared" si="4"/>
        <v>0</v>
      </c>
      <c r="T18" s="241">
        <f t="shared" si="5"/>
        <v>0</v>
      </c>
      <c r="U18" s="242">
        <f t="shared" si="6"/>
        <v>0</v>
      </c>
      <c r="W18" s="241">
        <f t="shared" si="7"/>
        <v>0</v>
      </c>
      <c r="X18" s="242">
        <f t="shared" si="8"/>
        <v>0</v>
      </c>
      <c r="Z18" s="241">
        <f t="shared" si="9"/>
        <v>0</v>
      </c>
      <c r="AA18" s="242">
        <f t="shared" si="10"/>
        <v>0</v>
      </c>
      <c r="AC18" s="241">
        <f t="shared" si="11"/>
        <v>0</v>
      </c>
      <c r="AD18" s="242">
        <f t="shared" si="12"/>
        <v>0</v>
      </c>
      <c r="AF18" s="241">
        <f t="shared" si="13"/>
        <v>0</v>
      </c>
      <c r="AG18" s="242">
        <f t="shared" si="14"/>
        <v>0</v>
      </c>
      <c r="AI18" s="241">
        <f t="shared" si="15"/>
        <v>0</v>
      </c>
      <c r="AJ18" s="242">
        <f t="shared" si="16"/>
        <v>0</v>
      </c>
      <c r="AL18" s="241">
        <f t="shared" si="17"/>
        <v>0</v>
      </c>
      <c r="AM18" s="242">
        <f t="shared" si="18"/>
        <v>0</v>
      </c>
      <c r="AO18" s="241">
        <f t="shared" si="19"/>
        <v>0</v>
      </c>
      <c r="AP18" s="242">
        <f t="shared" si="20"/>
        <v>0</v>
      </c>
      <c r="AR18" s="241">
        <f t="shared" si="21"/>
        <v>0</v>
      </c>
      <c r="AS18" s="242">
        <f t="shared" si="22"/>
        <v>0</v>
      </c>
      <c r="AU18" s="243"/>
      <c r="AV18" s="243"/>
    </row>
    <row r="19" spans="3:48" ht="12.75">
      <c r="C19" s="61" t="s">
        <v>244</v>
      </c>
      <c r="D19" s="61" t="s">
        <v>247</v>
      </c>
      <c r="E19" s="61" t="s">
        <v>245</v>
      </c>
      <c r="F19" s="61" t="s">
        <v>246</v>
      </c>
      <c r="K19" s="241">
        <f t="shared" si="23"/>
        <v>0</v>
      </c>
      <c r="L19" s="242">
        <f t="shared" si="0"/>
        <v>0</v>
      </c>
      <c r="N19" s="241">
        <f t="shared" si="1"/>
        <v>0</v>
      </c>
      <c r="O19" s="242">
        <f t="shared" si="2"/>
        <v>0</v>
      </c>
      <c r="Q19" s="241">
        <f t="shared" si="3"/>
        <v>0</v>
      </c>
      <c r="R19" s="242">
        <f t="shared" si="4"/>
        <v>0</v>
      </c>
      <c r="T19" s="241">
        <f t="shared" si="5"/>
        <v>0</v>
      </c>
      <c r="U19" s="242">
        <f t="shared" si="6"/>
        <v>0</v>
      </c>
      <c r="W19" s="241">
        <f t="shared" si="7"/>
        <v>0</v>
      </c>
      <c r="X19" s="242">
        <f t="shared" si="8"/>
        <v>0</v>
      </c>
      <c r="Z19" s="241">
        <f t="shared" si="9"/>
        <v>0</v>
      </c>
      <c r="AA19" s="242">
        <f t="shared" si="10"/>
        <v>0</v>
      </c>
      <c r="AC19" s="241">
        <f t="shared" si="11"/>
        <v>0</v>
      </c>
      <c r="AD19" s="242">
        <f t="shared" si="12"/>
        <v>0</v>
      </c>
      <c r="AF19" s="241">
        <f t="shared" si="13"/>
        <v>0</v>
      </c>
      <c r="AG19" s="242">
        <f t="shared" si="14"/>
        <v>0</v>
      </c>
      <c r="AI19" s="241">
        <f t="shared" si="15"/>
        <v>0</v>
      </c>
      <c r="AJ19" s="242">
        <f t="shared" si="16"/>
        <v>0</v>
      </c>
      <c r="AL19" s="241">
        <f t="shared" si="17"/>
        <v>0</v>
      </c>
      <c r="AM19" s="242">
        <f t="shared" si="18"/>
        <v>0</v>
      </c>
      <c r="AO19" s="241">
        <f t="shared" si="19"/>
        <v>0</v>
      </c>
      <c r="AP19" s="242">
        <f t="shared" si="20"/>
        <v>0</v>
      </c>
      <c r="AR19" s="241">
        <f t="shared" si="21"/>
        <v>0</v>
      </c>
      <c r="AS19" s="242">
        <f t="shared" si="22"/>
        <v>0</v>
      </c>
      <c r="AU19" s="243"/>
      <c r="AV19" s="243"/>
    </row>
    <row r="20" spans="3:48" ht="12.75">
      <c r="C20" s="237"/>
      <c r="E20" s="224"/>
      <c r="H20" s="239" t="s">
        <v>199</v>
      </c>
      <c r="I20" s="239" t="s">
        <v>220</v>
      </c>
      <c r="K20" s="241">
        <f t="shared" si="23"/>
        <v>0</v>
      </c>
      <c r="L20" s="242">
        <f t="shared" si="0"/>
        <v>0</v>
      </c>
      <c r="N20" s="241">
        <f t="shared" si="1"/>
        <v>0</v>
      </c>
      <c r="O20" s="242">
        <f t="shared" si="2"/>
        <v>0</v>
      </c>
      <c r="Q20" s="241">
        <f t="shared" si="3"/>
        <v>0</v>
      </c>
      <c r="R20" s="242">
        <f t="shared" si="4"/>
        <v>0</v>
      </c>
      <c r="T20" s="241">
        <f t="shared" si="5"/>
        <v>0</v>
      </c>
      <c r="U20" s="242">
        <f t="shared" si="6"/>
        <v>0</v>
      </c>
      <c r="W20" s="241">
        <f t="shared" si="7"/>
        <v>0</v>
      </c>
      <c r="X20" s="242">
        <f t="shared" si="8"/>
        <v>0</v>
      </c>
      <c r="Z20" s="241">
        <f t="shared" si="9"/>
        <v>0</v>
      </c>
      <c r="AA20" s="242">
        <f t="shared" si="10"/>
        <v>0</v>
      </c>
      <c r="AC20" s="241">
        <f t="shared" si="11"/>
        <v>0</v>
      </c>
      <c r="AD20" s="242">
        <f t="shared" si="12"/>
        <v>0</v>
      </c>
      <c r="AF20" s="241">
        <f t="shared" si="13"/>
        <v>0</v>
      </c>
      <c r="AG20" s="242">
        <f t="shared" si="14"/>
        <v>0</v>
      </c>
      <c r="AI20" s="241">
        <f t="shared" si="15"/>
        <v>0</v>
      </c>
      <c r="AJ20" s="242">
        <f t="shared" si="16"/>
        <v>0</v>
      </c>
      <c r="AL20" s="241">
        <f t="shared" si="17"/>
        <v>0</v>
      </c>
      <c r="AM20" s="242">
        <f t="shared" si="18"/>
        <v>0</v>
      </c>
      <c r="AN20" s="241">
        <v>42000</v>
      </c>
      <c r="AO20" s="241">
        <f t="shared" si="19"/>
        <v>43079.325847200045</v>
      </c>
      <c r="AP20" s="242">
        <f t="shared" si="20"/>
        <v>-1079.3258472000452</v>
      </c>
      <c r="AR20" s="241">
        <f t="shared" si="21"/>
        <v>0</v>
      </c>
      <c r="AS20" s="242">
        <f t="shared" si="22"/>
        <v>0</v>
      </c>
      <c r="AT20" s="243">
        <f>+AQ20+AN20+AK20+AH20+AE20+AB20+Y20+V20+S20+P20+M20+J20</f>
        <v>42000</v>
      </c>
      <c r="AU20" s="243">
        <f>+AR20+AO20+AL20+AI20+AF20+AC20+Z20+W20+T20+Q20+N20+K20</f>
        <v>43079.325847200045</v>
      </c>
      <c r="AV20" s="243">
        <f>+AS20+AP20+AM20+AJ20+AG20+AD20+AA20+X20+U20+R20+O20+L20</f>
        <v>-1079.3258472000452</v>
      </c>
    </row>
    <row r="21" spans="1:48" ht="12.75">
      <c r="A21" s="61" t="s">
        <v>174</v>
      </c>
      <c r="C21" s="238">
        <v>368168.83</v>
      </c>
      <c r="E21" s="224" t="s">
        <v>179</v>
      </c>
      <c r="K21" s="241">
        <f t="shared" si="23"/>
        <v>0</v>
      </c>
      <c r="L21" s="242">
        <f t="shared" si="0"/>
        <v>0</v>
      </c>
      <c r="N21" s="241">
        <f t="shared" si="1"/>
        <v>0</v>
      </c>
      <c r="O21" s="242">
        <f t="shared" si="2"/>
        <v>0</v>
      </c>
      <c r="Q21" s="241">
        <f t="shared" si="3"/>
        <v>0</v>
      </c>
      <c r="R21" s="242">
        <f t="shared" si="4"/>
        <v>0</v>
      </c>
      <c r="T21" s="241">
        <f t="shared" si="5"/>
        <v>0</v>
      </c>
      <c r="U21" s="242">
        <f t="shared" si="6"/>
        <v>0</v>
      </c>
      <c r="W21" s="241">
        <f t="shared" si="7"/>
        <v>0</v>
      </c>
      <c r="X21" s="242">
        <f t="shared" si="8"/>
        <v>0</v>
      </c>
      <c r="Z21" s="241">
        <f t="shared" si="9"/>
        <v>0</v>
      </c>
      <c r="AA21" s="242">
        <f t="shared" si="10"/>
        <v>0</v>
      </c>
      <c r="AC21" s="241">
        <f t="shared" si="11"/>
        <v>0</v>
      </c>
      <c r="AD21" s="242">
        <f t="shared" si="12"/>
        <v>0</v>
      </c>
      <c r="AF21" s="241">
        <f t="shared" si="13"/>
        <v>0</v>
      </c>
      <c r="AG21" s="242">
        <f t="shared" si="14"/>
        <v>0</v>
      </c>
      <c r="AI21" s="241">
        <f t="shared" si="15"/>
        <v>0</v>
      </c>
      <c r="AJ21" s="242">
        <f t="shared" si="16"/>
        <v>0</v>
      </c>
      <c r="AL21" s="241">
        <f t="shared" si="17"/>
        <v>0</v>
      </c>
      <c r="AM21" s="242">
        <f t="shared" si="18"/>
        <v>0</v>
      </c>
      <c r="AO21" s="241">
        <f t="shared" si="19"/>
        <v>0</v>
      </c>
      <c r="AP21" s="242">
        <f t="shared" si="20"/>
        <v>0</v>
      </c>
      <c r="AR21" s="241">
        <f t="shared" si="21"/>
        <v>0</v>
      </c>
      <c r="AS21" s="242">
        <f t="shared" si="22"/>
        <v>0</v>
      </c>
      <c r="AU21" s="243"/>
      <c r="AV21" s="243"/>
    </row>
    <row r="22" spans="11:48" ht="12.75">
      <c r="K22" s="241">
        <f t="shared" si="23"/>
        <v>0</v>
      </c>
      <c r="L22" s="242">
        <f t="shared" si="0"/>
        <v>0</v>
      </c>
      <c r="N22" s="241">
        <f t="shared" si="1"/>
        <v>0</v>
      </c>
      <c r="O22" s="242">
        <f t="shared" si="2"/>
        <v>0</v>
      </c>
      <c r="Q22" s="241">
        <f t="shared" si="3"/>
        <v>0</v>
      </c>
      <c r="R22" s="242">
        <f t="shared" si="4"/>
        <v>0</v>
      </c>
      <c r="T22" s="241">
        <f t="shared" si="5"/>
        <v>0</v>
      </c>
      <c r="U22" s="242">
        <f t="shared" si="6"/>
        <v>0</v>
      </c>
      <c r="W22" s="241">
        <f t="shared" si="7"/>
        <v>0</v>
      </c>
      <c r="X22" s="242">
        <f t="shared" si="8"/>
        <v>0</v>
      </c>
      <c r="Z22" s="241">
        <f t="shared" si="9"/>
        <v>0</v>
      </c>
      <c r="AA22" s="242">
        <f t="shared" si="10"/>
        <v>0</v>
      </c>
      <c r="AC22" s="241">
        <f t="shared" si="11"/>
        <v>0</v>
      </c>
      <c r="AD22" s="242">
        <f t="shared" si="12"/>
        <v>0</v>
      </c>
      <c r="AF22" s="241">
        <f t="shared" si="13"/>
        <v>0</v>
      </c>
      <c r="AG22" s="242">
        <f t="shared" si="14"/>
        <v>0</v>
      </c>
      <c r="AI22" s="241">
        <f t="shared" si="15"/>
        <v>0</v>
      </c>
      <c r="AJ22" s="242">
        <f t="shared" si="16"/>
        <v>0</v>
      </c>
      <c r="AL22" s="241">
        <f t="shared" si="17"/>
        <v>0</v>
      </c>
      <c r="AM22" s="242">
        <f t="shared" si="18"/>
        <v>0</v>
      </c>
      <c r="AO22" s="241">
        <f t="shared" si="19"/>
        <v>0</v>
      </c>
      <c r="AP22" s="242">
        <f t="shared" si="20"/>
        <v>0</v>
      </c>
      <c r="AR22" s="241">
        <f t="shared" si="21"/>
        <v>0</v>
      </c>
      <c r="AS22" s="242">
        <f t="shared" si="22"/>
        <v>0</v>
      </c>
      <c r="AU22" s="243"/>
      <c r="AV22" s="243"/>
    </row>
    <row r="23" spans="1:48" ht="12.75">
      <c r="A23" s="61" t="s">
        <v>175</v>
      </c>
      <c r="H23" s="239" t="s">
        <v>200</v>
      </c>
      <c r="I23" s="239" t="s">
        <v>221</v>
      </c>
      <c r="K23" s="241">
        <f t="shared" si="23"/>
        <v>0</v>
      </c>
      <c r="L23" s="242">
        <f t="shared" si="0"/>
        <v>0</v>
      </c>
      <c r="N23" s="241">
        <f t="shared" si="1"/>
        <v>0</v>
      </c>
      <c r="O23" s="242">
        <f t="shared" si="2"/>
        <v>0</v>
      </c>
      <c r="Q23" s="241">
        <f t="shared" si="3"/>
        <v>0</v>
      </c>
      <c r="R23" s="242">
        <f t="shared" si="4"/>
        <v>0</v>
      </c>
      <c r="T23" s="241">
        <f t="shared" si="5"/>
        <v>0</v>
      </c>
      <c r="U23" s="242">
        <f t="shared" si="6"/>
        <v>0</v>
      </c>
      <c r="W23" s="241">
        <f t="shared" si="7"/>
        <v>0</v>
      </c>
      <c r="X23" s="242">
        <f t="shared" si="8"/>
        <v>0</v>
      </c>
      <c r="Y23" s="241">
        <v>9075</v>
      </c>
      <c r="Z23" s="241">
        <f t="shared" si="9"/>
        <v>11547.339358435085</v>
      </c>
      <c r="AA23" s="242">
        <f t="shared" si="10"/>
        <v>-2472.339358435085</v>
      </c>
      <c r="AC23" s="241">
        <f t="shared" si="11"/>
        <v>0</v>
      </c>
      <c r="AD23" s="242">
        <f t="shared" si="12"/>
        <v>0</v>
      </c>
      <c r="AE23" s="241">
        <v>9075</v>
      </c>
      <c r="AF23" s="241">
        <f t="shared" si="13"/>
        <v>10780.65303532998</v>
      </c>
      <c r="AG23" s="242">
        <f t="shared" si="14"/>
        <v>-1705.6530353299804</v>
      </c>
      <c r="AH23" s="241">
        <v>9075</v>
      </c>
      <c r="AI23" s="241">
        <f t="shared" si="15"/>
        <v>10119.421102734657</v>
      </c>
      <c r="AJ23" s="242">
        <f t="shared" si="16"/>
        <v>-1044.4211027346573</v>
      </c>
      <c r="AK23" s="241">
        <v>9075</v>
      </c>
      <c r="AL23" s="241">
        <f t="shared" si="17"/>
        <v>9601.733360207134</v>
      </c>
      <c r="AM23" s="242">
        <f t="shared" si="18"/>
        <v>-526.733360207134</v>
      </c>
      <c r="AN23" s="241">
        <v>9075</v>
      </c>
      <c r="AO23" s="241">
        <f t="shared" si="19"/>
        <v>9308.211477698582</v>
      </c>
      <c r="AP23" s="242">
        <f t="shared" si="20"/>
        <v>-233.2114776985818</v>
      </c>
      <c r="AQ23" s="241">
        <v>9075</v>
      </c>
      <c r="AR23" s="241">
        <f t="shared" si="21"/>
        <v>9061.721325867686</v>
      </c>
      <c r="AS23" s="242">
        <f t="shared" si="22"/>
        <v>13.278674132314336</v>
      </c>
      <c r="AT23" s="243">
        <f>+AQ23+AN23+AK23+AH23+AE23+AB23+Y23+V23+S23+P23+M23+J23</f>
        <v>54450</v>
      </c>
      <c r="AU23" s="243">
        <f aca="true" t="shared" si="24" ref="AU23:AV26">+AR23+AO23+AL23+AI23+AF23+AC23+Z23+W23+T23+Q23+N23+K23</f>
        <v>60419.07966027313</v>
      </c>
      <c r="AV23" s="243">
        <f t="shared" si="24"/>
        <v>-5969.079660273124</v>
      </c>
    </row>
    <row r="24" spans="1:48" ht="12.75">
      <c r="A24" s="61" t="s">
        <v>176</v>
      </c>
      <c r="K24" s="241">
        <f t="shared" si="23"/>
        <v>0</v>
      </c>
      <c r="L24" s="242">
        <f t="shared" si="0"/>
        <v>0</v>
      </c>
      <c r="N24" s="241">
        <f t="shared" si="1"/>
        <v>0</v>
      </c>
      <c r="O24" s="242">
        <f t="shared" si="2"/>
        <v>0</v>
      </c>
      <c r="Q24" s="241">
        <f t="shared" si="3"/>
        <v>0</v>
      </c>
      <c r="R24" s="242">
        <f t="shared" si="4"/>
        <v>0</v>
      </c>
      <c r="T24" s="241">
        <f t="shared" si="5"/>
        <v>0</v>
      </c>
      <c r="U24" s="242">
        <f t="shared" si="6"/>
        <v>0</v>
      </c>
      <c r="W24" s="241">
        <f t="shared" si="7"/>
        <v>0</v>
      </c>
      <c r="X24" s="242">
        <f t="shared" si="8"/>
        <v>0</v>
      </c>
      <c r="Z24" s="241">
        <f t="shared" si="9"/>
        <v>0</v>
      </c>
      <c r="AA24" s="242">
        <f t="shared" si="10"/>
        <v>0</v>
      </c>
      <c r="AC24" s="241">
        <f t="shared" si="11"/>
        <v>0</v>
      </c>
      <c r="AD24" s="242">
        <f t="shared" si="12"/>
        <v>0</v>
      </c>
      <c r="AF24" s="241">
        <f t="shared" si="13"/>
        <v>0</v>
      </c>
      <c r="AG24" s="242">
        <f t="shared" si="14"/>
        <v>0</v>
      </c>
      <c r="AI24" s="241">
        <f t="shared" si="15"/>
        <v>0</v>
      </c>
      <c r="AJ24" s="242">
        <f t="shared" si="16"/>
        <v>0</v>
      </c>
      <c r="AL24" s="241">
        <f t="shared" si="17"/>
        <v>0</v>
      </c>
      <c r="AM24" s="242">
        <f t="shared" si="18"/>
        <v>0</v>
      </c>
      <c r="AO24" s="241">
        <f t="shared" si="19"/>
        <v>0</v>
      </c>
      <c r="AP24" s="242">
        <f t="shared" si="20"/>
        <v>0</v>
      </c>
      <c r="AR24" s="241">
        <f t="shared" si="21"/>
        <v>0</v>
      </c>
      <c r="AS24" s="242">
        <f t="shared" si="22"/>
        <v>0</v>
      </c>
      <c r="AT24" s="243">
        <f>+AQ24+AN24+AK24+AH24+AE24+AB24+Y24+V24+S24+P24+M24+J24</f>
        <v>0</v>
      </c>
      <c r="AU24" s="243">
        <f t="shared" si="24"/>
        <v>0</v>
      </c>
      <c r="AV24" s="243">
        <f t="shared" si="24"/>
        <v>0</v>
      </c>
    </row>
    <row r="25" spans="2:48" ht="12.75">
      <c r="B25" s="61" t="s">
        <v>242</v>
      </c>
      <c r="C25" s="264">
        <f>+'Est.Evol.Patr.Neto'!E13</f>
        <v>0</v>
      </c>
      <c r="D25" s="270">
        <f>+B16/B17</f>
        <v>1.2479559999999998</v>
      </c>
      <c r="E25" s="61">
        <f>+C25*D25</f>
        <v>0</v>
      </c>
      <c r="F25" s="61">
        <f>+E25-C25</f>
        <v>0</v>
      </c>
      <c r="K25" s="241">
        <f t="shared" si="23"/>
        <v>0</v>
      </c>
      <c r="L25" s="242">
        <f t="shared" si="0"/>
        <v>0</v>
      </c>
      <c r="N25" s="241">
        <f t="shared" si="1"/>
        <v>0</v>
      </c>
      <c r="O25" s="242">
        <f t="shared" si="2"/>
        <v>0</v>
      </c>
      <c r="Q25" s="241">
        <f t="shared" si="3"/>
        <v>0</v>
      </c>
      <c r="R25" s="242">
        <f t="shared" si="4"/>
        <v>0</v>
      </c>
      <c r="T25" s="241">
        <f t="shared" si="5"/>
        <v>0</v>
      </c>
      <c r="U25" s="242">
        <f t="shared" si="6"/>
        <v>0</v>
      </c>
      <c r="W25" s="241">
        <f t="shared" si="7"/>
        <v>0</v>
      </c>
      <c r="X25" s="242">
        <f t="shared" si="8"/>
        <v>0</v>
      </c>
      <c r="Z25" s="241">
        <f t="shared" si="9"/>
        <v>0</v>
      </c>
      <c r="AA25" s="242">
        <f t="shared" si="10"/>
        <v>0</v>
      </c>
      <c r="AC25" s="241">
        <f t="shared" si="11"/>
        <v>0</v>
      </c>
      <c r="AD25" s="242">
        <f t="shared" si="12"/>
        <v>0</v>
      </c>
      <c r="AF25" s="241">
        <f t="shared" si="13"/>
        <v>0</v>
      </c>
      <c r="AG25" s="242">
        <f t="shared" si="14"/>
        <v>0</v>
      </c>
      <c r="AI25" s="241">
        <f t="shared" si="15"/>
        <v>0</v>
      </c>
      <c r="AJ25" s="242">
        <f t="shared" si="16"/>
        <v>0</v>
      </c>
      <c r="AL25" s="241">
        <f t="shared" si="17"/>
        <v>0</v>
      </c>
      <c r="AM25" s="242">
        <f t="shared" si="18"/>
        <v>0</v>
      </c>
      <c r="AO25" s="241">
        <f t="shared" si="19"/>
        <v>0</v>
      </c>
      <c r="AP25" s="242">
        <f t="shared" si="20"/>
        <v>0</v>
      </c>
      <c r="AR25" s="241">
        <f t="shared" si="21"/>
        <v>0</v>
      </c>
      <c r="AS25" s="242">
        <f t="shared" si="22"/>
        <v>0</v>
      </c>
      <c r="AT25" s="243">
        <f>+AQ25+AN25+AK25+AH25+AE25+AB25+Y25+V25+S25+P25+M25+J25</f>
        <v>0</v>
      </c>
      <c r="AU25" s="243">
        <f t="shared" si="24"/>
        <v>0</v>
      </c>
      <c r="AV25" s="243">
        <f t="shared" si="24"/>
        <v>0</v>
      </c>
    </row>
    <row r="26" spans="2:48" ht="12.75">
      <c r="B26" s="61" t="s">
        <v>243</v>
      </c>
      <c r="C26" s="265">
        <f>+'Est.Evol.Patr.Neto'!E15</f>
        <v>0</v>
      </c>
      <c r="D26" s="270">
        <v>1</v>
      </c>
      <c r="E26" s="265">
        <f>+C26*D26</f>
        <v>0</v>
      </c>
      <c r="F26" s="61">
        <f>+E26-C26</f>
        <v>0</v>
      </c>
      <c r="H26" s="239" t="s">
        <v>201</v>
      </c>
      <c r="I26" s="239" t="s">
        <v>222</v>
      </c>
      <c r="K26" s="241">
        <f t="shared" si="23"/>
        <v>0</v>
      </c>
      <c r="L26" s="242">
        <f t="shared" si="0"/>
        <v>0</v>
      </c>
      <c r="N26" s="241">
        <f t="shared" si="1"/>
        <v>0</v>
      </c>
      <c r="O26" s="242">
        <f t="shared" si="2"/>
        <v>0</v>
      </c>
      <c r="Q26" s="241">
        <f t="shared" si="3"/>
        <v>0</v>
      </c>
      <c r="R26" s="242">
        <f t="shared" si="4"/>
        <v>0</v>
      </c>
      <c r="S26" s="241">
        <v>8857.1</v>
      </c>
      <c r="T26" s="241">
        <f t="shared" si="5"/>
        <v>11933.838473958547</v>
      </c>
      <c r="U26" s="242">
        <f t="shared" si="6"/>
        <v>-3076.738473958547</v>
      </c>
      <c r="W26" s="241">
        <f t="shared" si="7"/>
        <v>0</v>
      </c>
      <c r="X26" s="242">
        <f t="shared" si="8"/>
        <v>0</v>
      </c>
      <c r="Z26" s="241">
        <f t="shared" si="9"/>
        <v>0</v>
      </c>
      <c r="AA26" s="242">
        <f t="shared" si="10"/>
        <v>0</v>
      </c>
      <c r="AC26" s="241">
        <f t="shared" si="11"/>
        <v>0</v>
      </c>
      <c r="AD26" s="242">
        <f t="shared" si="12"/>
        <v>0</v>
      </c>
      <c r="AF26" s="241">
        <f t="shared" si="13"/>
        <v>0</v>
      </c>
      <c r="AG26" s="242">
        <f t="shared" si="14"/>
        <v>0</v>
      </c>
      <c r="AI26" s="241">
        <f t="shared" si="15"/>
        <v>0</v>
      </c>
      <c r="AJ26" s="242">
        <f t="shared" si="16"/>
        <v>0</v>
      </c>
      <c r="AL26" s="241">
        <f t="shared" si="17"/>
        <v>0</v>
      </c>
      <c r="AM26" s="242">
        <f t="shared" si="18"/>
        <v>0</v>
      </c>
      <c r="AO26" s="241">
        <f t="shared" si="19"/>
        <v>0</v>
      </c>
      <c r="AP26" s="242">
        <f t="shared" si="20"/>
        <v>0</v>
      </c>
      <c r="AR26" s="241">
        <f t="shared" si="21"/>
        <v>0</v>
      </c>
      <c r="AS26" s="242">
        <f t="shared" si="22"/>
        <v>0</v>
      </c>
      <c r="AT26" s="244">
        <f>+AQ26+AN26+AK26+AH26+AE26+AB26+Y26+V26+S26+P26+M26+J26</f>
        <v>8857.1</v>
      </c>
      <c r="AU26" s="244">
        <f t="shared" si="24"/>
        <v>11933.838473958547</v>
      </c>
      <c r="AV26" s="244">
        <f t="shared" si="24"/>
        <v>-3076.738473958547</v>
      </c>
    </row>
    <row r="27" spans="3:48" ht="13.5" thickBot="1">
      <c r="C27" s="61">
        <f>SUM(C25:C26)</f>
        <v>0</v>
      </c>
      <c r="D27" s="270"/>
      <c r="E27" s="61">
        <f>SUM(E25:E26)</f>
        <v>0</v>
      </c>
      <c r="F27" s="61">
        <f>SUM(F25:F26)</f>
        <v>0</v>
      </c>
      <c r="H27" s="246"/>
      <c r="I27" s="246"/>
      <c r="K27" s="241">
        <f t="shared" si="23"/>
        <v>0</v>
      </c>
      <c r="L27" s="242">
        <f t="shared" si="0"/>
        <v>0</v>
      </c>
      <c r="N27" s="241">
        <f t="shared" si="1"/>
        <v>0</v>
      </c>
      <c r="O27" s="242">
        <f t="shared" si="2"/>
        <v>0</v>
      </c>
      <c r="Q27" s="241">
        <f t="shared" si="3"/>
        <v>0</v>
      </c>
      <c r="R27" s="242">
        <f t="shared" si="4"/>
        <v>0</v>
      </c>
      <c r="T27" s="241">
        <f t="shared" si="5"/>
        <v>0</v>
      </c>
      <c r="U27" s="242">
        <f t="shared" si="6"/>
        <v>0</v>
      </c>
      <c r="W27" s="241">
        <f t="shared" si="7"/>
        <v>0</v>
      </c>
      <c r="X27" s="242">
        <f t="shared" si="8"/>
        <v>0</v>
      </c>
      <c r="Z27" s="241">
        <f t="shared" si="9"/>
        <v>0</v>
      </c>
      <c r="AA27" s="242">
        <f t="shared" si="10"/>
        <v>0</v>
      </c>
      <c r="AC27" s="241">
        <f t="shared" si="11"/>
        <v>0</v>
      </c>
      <c r="AD27" s="242">
        <f t="shared" si="12"/>
        <v>0</v>
      </c>
      <c r="AF27" s="241">
        <f t="shared" si="13"/>
        <v>0</v>
      </c>
      <c r="AG27" s="242">
        <f t="shared" si="14"/>
        <v>0</v>
      </c>
      <c r="AI27" s="241">
        <f t="shared" si="15"/>
        <v>0</v>
      </c>
      <c r="AJ27" s="242">
        <f t="shared" si="16"/>
        <v>0</v>
      </c>
      <c r="AL27" s="241">
        <f t="shared" si="17"/>
        <v>0</v>
      </c>
      <c r="AM27" s="242">
        <f t="shared" si="18"/>
        <v>0</v>
      </c>
      <c r="AO27" s="241">
        <f t="shared" si="19"/>
        <v>0</v>
      </c>
      <c r="AP27" s="242">
        <f t="shared" si="20"/>
        <v>0</v>
      </c>
      <c r="AR27" s="241">
        <f t="shared" si="21"/>
        <v>0</v>
      </c>
      <c r="AS27" s="242">
        <f t="shared" si="22"/>
        <v>0</v>
      </c>
      <c r="AT27" s="247">
        <f>SUM(AT11:AT26)</f>
        <v>262609.35</v>
      </c>
      <c r="AU27" s="247">
        <f>SUM(AU11:AU26)</f>
        <v>320267.5058017591</v>
      </c>
      <c r="AV27" s="247">
        <f>SUM(AV11:AV26)</f>
        <v>-57658.15580175914</v>
      </c>
    </row>
    <row r="28" spans="4:45" ht="13.5" thickTop="1">
      <c r="D28" s="270"/>
      <c r="K28" s="241">
        <f t="shared" si="23"/>
        <v>0</v>
      </c>
      <c r="L28" s="242">
        <f t="shared" si="0"/>
        <v>0</v>
      </c>
      <c r="N28" s="241">
        <f t="shared" si="1"/>
        <v>0</v>
      </c>
      <c r="O28" s="242">
        <f t="shared" si="2"/>
        <v>0</v>
      </c>
      <c r="Q28" s="241">
        <f t="shared" si="3"/>
        <v>0</v>
      </c>
      <c r="R28" s="242">
        <f t="shared" si="4"/>
        <v>0</v>
      </c>
      <c r="T28" s="241">
        <f t="shared" si="5"/>
        <v>0</v>
      </c>
      <c r="U28" s="242">
        <f t="shared" si="6"/>
        <v>0</v>
      </c>
      <c r="W28" s="241">
        <f t="shared" si="7"/>
        <v>0</v>
      </c>
      <c r="X28" s="242">
        <f t="shared" si="8"/>
        <v>0</v>
      </c>
      <c r="Z28" s="241">
        <f t="shared" si="9"/>
        <v>0</v>
      </c>
      <c r="AA28" s="242">
        <f t="shared" si="10"/>
        <v>0</v>
      </c>
      <c r="AC28" s="241">
        <f t="shared" si="11"/>
        <v>0</v>
      </c>
      <c r="AD28" s="242">
        <f t="shared" si="12"/>
        <v>0</v>
      </c>
      <c r="AF28" s="241">
        <f t="shared" si="13"/>
        <v>0</v>
      </c>
      <c r="AG28" s="242">
        <f t="shared" si="14"/>
        <v>0</v>
      </c>
      <c r="AI28" s="241">
        <f t="shared" si="15"/>
        <v>0</v>
      </c>
      <c r="AJ28" s="242">
        <f t="shared" si="16"/>
        <v>0</v>
      </c>
      <c r="AL28" s="241">
        <f t="shared" si="17"/>
        <v>0</v>
      </c>
      <c r="AM28" s="242">
        <f t="shared" si="18"/>
        <v>0</v>
      </c>
      <c r="AO28" s="241">
        <f t="shared" si="19"/>
        <v>0</v>
      </c>
      <c r="AP28" s="242">
        <f t="shared" si="20"/>
        <v>0</v>
      </c>
      <c r="AR28" s="241">
        <f t="shared" si="21"/>
        <v>0</v>
      </c>
      <c r="AS28" s="242">
        <f t="shared" si="22"/>
        <v>0</v>
      </c>
    </row>
    <row r="29" spans="4:48" ht="12.75">
      <c r="D29" s="270"/>
      <c r="F29" s="61">
        <f>+F27+C27</f>
        <v>0</v>
      </c>
      <c r="H29" s="239" t="s">
        <v>223</v>
      </c>
      <c r="I29" s="239" t="s">
        <v>224</v>
      </c>
      <c r="K29" s="241">
        <f t="shared" si="23"/>
        <v>0</v>
      </c>
      <c r="L29" s="242">
        <f t="shared" si="0"/>
        <v>0</v>
      </c>
      <c r="N29" s="241">
        <f t="shared" si="1"/>
        <v>0</v>
      </c>
      <c r="O29" s="242">
        <f t="shared" si="2"/>
        <v>0</v>
      </c>
      <c r="P29" s="241">
        <v>1285</v>
      </c>
      <c r="Q29" s="241">
        <f t="shared" si="3"/>
        <v>1778.800349196952</v>
      </c>
      <c r="R29" s="242">
        <f t="shared" si="4"/>
        <v>-493.8003491969521</v>
      </c>
      <c r="T29" s="241">
        <f t="shared" si="5"/>
        <v>0</v>
      </c>
      <c r="U29" s="242">
        <f t="shared" si="6"/>
        <v>0</v>
      </c>
      <c r="V29" s="241">
        <v>210</v>
      </c>
      <c r="W29" s="241">
        <f t="shared" si="7"/>
        <v>277.1959741899988</v>
      </c>
      <c r="X29" s="242">
        <f t="shared" si="8"/>
        <v>-67.19597418999882</v>
      </c>
      <c r="Z29" s="241">
        <f t="shared" si="9"/>
        <v>0</v>
      </c>
      <c r="AA29" s="242">
        <f t="shared" si="10"/>
        <v>0</v>
      </c>
      <c r="AB29" s="241">
        <v>207</v>
      </c>
      <c r="AC29" s="241">
        <f t="shared" si="11"/>
        <v>255.4701607404321</v>
      </c>
      <c r="AD29" s="242">
        <f t="shared" si="12"/>
        <v>-48.47016074043211</v>
      </c>
      <c r="AF29" s="241">
        <f t="shared" si="13"/>
        <v>0</v>
      </c>
      <c r="AG29" s="242">
        <f t="shared" si="14"/>
        <v>0</v>
      </c>
      <c r="AI29" s="241">
        <f t="shared" si="15"/>
        <v>0</v>
      </c>
      <c r="AJ29" s="242">
        <f t="shared" si="16"/>
        <v>0</v>
      </c>
      <c r="AL29" s="241">
        <f t="shared" si="17"/>
        <v>0</v>
      </c>
      <c r="AM29" s="242">
        <f t="shared" si="18"/>
        <v>0</v>
      </c>
      <c r="AO29" s="241">
        <f t="shared" si="19"/>
        <v>0</v>
      </c>
      <c r="AP29" s="242">
        <f t="shared" si="20"/>
        <v>0</v>
      </c>
      <c r="AR29" s="241">
        <f t="shared" si="21"/>
        <v>0</v>
      </c>
      <c r="AS29" s="242">
        <f t="shared" si="22"/>
        <v>0</v>
      </c>
      <c r="AT29" s="243">
        <f>+AQ29+AN29+AK29+AH29+AE29+AB29+Y29+V29+S29+P29+M29+J29</f>
        <v>1702</v>
      </c>
      <c r="AU29" s="243">
        <f>+AR29+AO29+AL29+AI29+AF29+AC29+Z29+W29+T29+Q29+N29+K29</f>
        <v>2311.466484127383</v>
      </c>
      <c r="AV29" s="243">
        <f>+AS29+AP29+AM29+AJ29+AG29+AD29+AA29+X29+U29+R29+O29+L29</f>
        <v>-609.466484127383</v>
      </c>
    </row>
    <row r="30" spans="3:48" ht="12.75">
      <c r="C30" s="61">
        <v>331322.75865704</v>
      </c>
      <c r="D30" s="270">
        <f>+B15/B16</f>
        <v>1.4764559006888065</v>
      </c>
      <c r="E30" s="61">
        <f>+C30*D30</f>
        <v>489183.44205168006</v>
      </c>
      <c r="F30" s="61">
        <f>+E30-C30</f>
        <v>157860.68339464004</v>
      </c>
      <c r="K30" s="241">
        <f t="shared" si="23"/>
        <v>0</v>
      </c>
      <c r="L30" s="242">
        <f t="shared" si="0"/>
        <v>0</v>
      </c>
      <c r="N30" s="241">
        <f t="shared" si="1"/>
        <v>0</v>
      </c>
      <c r="O30" s="242">
        <f t="shared" si="2"/>
        <v>0</v>
      </c>
      <c r="Q30" s="241">
        <f t="shared" si="3"/>
        <v>0</v>
      </c>
      <c r="R30" s="242">
        <f t="shared" si="4"/>
        <v>0</v>
      </c>
      <c r="T30" s="241">
        <f t="shared" si="5"/>
        <v>0</v>
      </c>
      <c r="U30" s="242">
        <f t="shared" si="6"/>
        <v>0</v>
      </c>
      <c r="W30" s="241">
        <f t="shared" si="7"/>
        <v>0</v>
      </c>
      <c r="X30" s="242">
        <f t="shared" si="8"/>
        <v>0</v>
      </c>
      <c r="Z30" s="241">
        <f t="shared" si="9"/>
        <v>0</v>
      </c>
      <c r="AA30" s="242">
        <f t="shared" si="10"/>
        <v>0</v>
      </c>
      <c r="AC30" s="241">
        <f t="shared" si="11"/>
        <v>0</v>
      </c>
      <c r="AD30" s="242">
        <f t="shared" si="12"/>
        <v>0</v>
      </c>
      <c r="AF30" s="241">
        <f t="shared" si="13"/>
        <v>0</v>
      </c>
      <c r="AG30" s="242">
        <f t="shared" si="14"/>
        <v>0</v>
      </c>
      <c r="AI30" s="241">
        <f t="shared" si="15"/>
        <v>0</v>
      </c>
      <c r="AJ30" s="242">
        <f t="shared" si="16"/>
        <v>0</v>
      </c>
      <c r="AL30" s="241">
        <f t="shared" si="17"/>
        <v>0</v>
      </c>
      <c r="AM30" s="242">
        <f t="shared" si="18"/>
        <v>0</v>
      </c>
      <c r="AO30" s="241">
        <f t="shared" si="19"/>
        <v>0</v>
      </c>
      <c r="AP30" s="242">
        <f t="shared" si="20"/>
        <v>0</v>
      </c>
      <c r="AR30" s="241">
        <f t="shared" si="21"/>
        <v>0</v>
      </c>
      <c r="AS30" s="242">
        <f t="shared" si="22"/>
        <v>0</v>
      </c>
      <c r="AU30" s="243"/>
      <c r="AV30" s="243"/>
    </row>
    <row r="31" spans="3:48" ht="12.75">
      <c r="C31" s="265">
        <v>102676.48999999999</v>
      </c>
      <c r="E31" s="61">
        <f>+C31*D30</f>
        <v>151597.30952251522</v>
      </c>
      <c r="F31" s="61">
        <f>+E31-C31</f>
        <v>48920.81952251523</v>
      </c>
      <c r="K31" s="241">
        <f t="shared" si="23"/>
        <v>0</v>
      </c>
      <c r="L31" s="242">
        <f t="shared" si="0"/>
        <v>0</v>
      </c>
      <c r="N31" s="241">
        <f t="shared" si="1"/>
        <v>0</v>
      </c>
      <c r="O31" s="242">
        <f t="shared" si="2"/>
        <v>0</v>
      </c>
      <c r="Q31" s="241">
        <f t="shared" si="3"/>
        <v>0</v>
      </c>
      <c r="R31" s="242">
        <f t="shared" si="4"/>
        <v>0</v>
      </c>
      <c r="T31" s="241">
        <f t="shared" si="5"/>
        <v>0</v>
      </c>
      <c r="U31" s="242">
        <f t="shared" si="6"/>
        <v>0</v>
      </c>
      <c r="W31" s="241">
        <f t="shared" si="7"/>
        <v>0</v>
      </c>
      <c r="X31" s="242">
        <f t="shared" si="8"/>
        <v>0</v>
      </c>
      <c r="Z31" s="241">
        <f t="shared" si="9"/>
        <v>0</v>
      </c>
      <c r="AA31" s="242">
        <f t="shared" si="10"/>
        <v>0</v>
      </c>
      <c r="AC31" s="241">
        <f t="shared" si="11"/>
        <v>0</v>
      </c>
      <c r="AD31" s="242">
        <f t="shared" si="12"/>
        <v>0</v>
      </c>
      <c r="AF31" s="241">
        <f t="shared" si="13"/>
        <v>0</v>
      </c>
      <c r="AG31" s="242">
        <f t="shared" si="14"/>
        <v>0</v>
      </c>
      <c r="AI31" s="241">
        <f t="shared" si="15"/>
        <v>0</v>
      </c>
      <c r="AJ31" s="242">
        <f t="shared" si="16"/>
        <v>0</v>
      </c>
      <c r="AL31" s="241">
        <f t="shared" si="17"/>
        <v>0</v>
      </c>
      <c r="AM31" s="242">
        <f t="shared" si="18"/>
        <v>0</v>
      </c>
      <c r="AO31" s="241">
        <f t="shared" si="19"/>
        <v>0</v>
      </c>
      <c r="AP31" s="242">
        <f t="shared" si="20"/>
        <v>0</v>
      </c>
      <c r="AR31" s="241">
        <f t="shared" si="21"/>
        <v>0</v>
      </c>
      <c r="AS31" s="242">
        <f t="shared" si="22"/>
        <v>0</v>
      </c>
      <c r="AU31" s="243"/>
      <c r="AV31" s="243"/>
    </row>
    <row r="32" spans="3:48" ht="12.75">
      <c r="C32" s="61">
        <v>433999.24865704</v>
      </c>
      <c r="E32" s="61">
        <f>SUM(E30:E31)</f>
        <v>640780.7515741952</v>
      </c>
      <c r="F32" s="61">
        <f>SUM(F30:F31)</f>
        <v>206781.50291715527</v>
      </c>
      <c r="H32" s="239" t="s">
        <v>225</v>
      </c>
      <c r="I32" s="239" t="s">
        <v>226</v>
      </c>
      <c r="K32" s="241">
        <f t="shared" si="23"/>
        <v>0</v>
      </c>
      <c r="L32" s="242">
        <f t="shared" si="0"/>
        <v>0</v>
      </c>
      <c r="N32" s="241">
        <f t="shared" si="1"/>
        <v>0</v>
      </c>
      <c r="O32" s="242">
        <f t="shared" si="2"/>
        <v>0</v>
      </c>
      <c r="P32" s="241">
        <v>14900</v>
      </c>
      <c r="Q32" s="241">
        <f t="shared" si="3"/>
        <v>20625.7783681203</v>
      </c>
      <c r="R32" s="242">
        <f t="shared" si="4"/>
        <v>-5725.7783681203</v>
      </c>
      <c r="T32" s="241">
        <f t="shared" si="5"/>
        <v>0</v>
      </c>
      <c r="U32" s="242">
        <f t="shared" si="6"/>
        <v>0</v>
      </c>
      <c r="W32" s="241">
        <f t="shared" si="7"/>
        <v>0</v>
      </c>
      <c r="X32" s="242">
        <f t="shared" si="8"/>
        <v>0</v>
      </c>
      <c r="Y32" s="241">
        <v>1920</v>
      </c>
      <c r="Z32" s="241">
        <f t="shared" si="9"/>
        <v>2443.0734510408115</v>
      </c>
      <c r="AA32" s="242">
        <f t="shared" si="10"/>
        <v>-523.0734510408115</v>
      </c>
      <c r="AB32" s="241">
        <v>7000</v>
      </c>
      <c r="AC32" s="241">
        <f t="shared" si="11"/>
        <v>8639.087561270651</v>
      </c>
      <c r="AD32" s="242">
        <f t="shared" si="12"/>
        <v>-1639.0875612706513</v>
      </c>
      <c r="AE32" s="241">
        <v>18080</v>
      </c>
      <c r="AF32" s="241">
        <f t="shared" si="13"/>
        <v>21478.149518321326</v>
      </c>
      <c r="AG32" s="242">
        <f t="shared" si="14"/>
        <v>-3398.1495183213265</v>
      </c>
      <c r="AI32" s="241">
        <f t="shared" si="15"/>
        <v>0</v>
      </c>
      <c r="AJ32" s="242">
        <f t="shared" si="16"/>
        <v>0</v>
      </c>
      <c r="AK32" s="241">
        <v>60000</v>
      </c>
      <c r="AL32" s="241">
        <f t="shared" si="17"/>
        <v>63482.53461293974</v>
      </c>
      <c r="AM32" s="242">
        <f t="shared" si="18"/>
        <v>-3482.5346129397367</v>
      </c>
      <c r="AO32" s="241">
        <f t="shared" si="19"/>
        <v>0</v>
      </c>
      <c r="AP32" s="242">
        <f t="shared" si="20"/>
        <v>0</v>
      </c>
      <c r="AR32" s="241">
        <f t="shared" si="21"/>
        <v>0</v>
      </c>
      <c r="AS32" s="242">
        <f t="shared" si="22"/>
        <v>0</v>
      </c>
      <c r="AT32" s="244">
        <f>+AQ32+AN32+AK32+AH32+AE32+AB32+Y32+V32+S32+P32+M32+J32</f>
        <v>101900</v>
      </c>
      <c r="AU32" s="244">
        <f>+AR32+AO32+AL32+AI32+AF32+AC32+Z32+W32+T32+Q32+N32+K32</f>
        <v>116668.62351169281</v>
      </c>
      <c r="AV32" s="244">
        <f>+AS32+AP32+AM32+AJ32+AG32+AD32+AA32+X32+U32+R32+O32+L32</f>
        <v>-14768.623511692826</v>
      </c>
    </row>
    <row r="33" spans="8:48" ht="13.5" thickBot="1">
      <c r="H33" s="246"/>
      <c r="I33" s="246"/>
      <c r="K33" s="241">
        <f t="shared" si="23"/>
        <v>0</v>
      </c>
      <c r="L33" s="242">
        <f t="shared" si="0"/>
        <v>0</v>
      </c>
      <c r="N33" s="241">
        <f t="shared" si="1"/>
        <v>0</v>
      </c>
      <c r="O33" s="242">
        <f t="shared" si="2"/>
        <v>0</v>
      </c>
      <c r="Q33" s="241">
        <f t="shared" si="3"/>
        <v>0</v>
      </c>
      <c r="R33" s="242">
        <f t="shared" si="4"/>
        <v>0</v>
      </c>
      <c r="T33" s="241">
        <f t="shared" si="5"/>
        <v>0</v>
      </c>
      <c r="U33" s="242">
        <f t="shared" si="6"/>
        <v>0</v>
      </c>
      <c r="W33" s="241">
        <f t="shared" si="7"/>
        <v>0</v>
      </c>
      <c r="X33" s="242">
        <f t="shared" si="8"/>
        <v>0</v>
      </c>
      <c r="Z33" s="241">
        <f t="shared" si="9"/>
        <v>0</v>
      </c>
      <c r="AA33" s="242">
        <f t="shared" si="10"/>
        <v>0</v>
      </c>
      <c r="AC33" s="241">
        <f t="shared" si="11"/>
        <v>0</v>
      </c>
      <c r="AD33" s="242">
        <f t="shared" si="12"/>
        <v>0</v>
      </c>
      <c r="AF33" s="241">
        <f t="shared" si="13"/>
        <v>0</v>
      </c>
      <c r="AG33" s="242">
        <f t="shared" si="14"/>
        <v>0</v>
      </c>
      <c r="AI33" s="241">
        <f t="shared" si="15"/>
        <v>0</v>
      </c>
      <c r="AJ33" s="242">
        <f t="shared" si="16"/>
        <v>0</v>
      </c>
      <c r="AL33" s="241">
        <f t="shared" si="17"/>
        <v>0</v>
      </c>
      <c r="AM33" s="242">
        <f t="shared" si="18"/>
        <v>0</v>
      </c>
      <c r="AO33" s="241">
        <f t="shared" si="19"/>
        <v>0</v>
      </c>
      <c r="AP33" s="242">
        <f t="shared" si="20"/>
        <v>0</v>
      </c>
      <c r="AR33" s="241">
        <f t="shared" si="21"/>
        <v>0</v>
      </c>
      <c r="AS33" s="242">
        <f t="shared" si="22"/>
        <v>0</v>
      </c>
      <c r="AT33" s="247">
        <f>SUM(AT29:AT32)</f>
        <v>103602</v>
      </c>
      <c r="AU33" s="247">
        <f>SUM(AU29:AU32)</f>
        <v>118980.08999582019</v>
      </c>
      <c r="AV33" s="247">
        <f>SUM(AV29:AV32)</f>
        <v>-15378.089995820208</v>
      </c>
    </row>
    <row r="34" spans="11:48" ht="13.5" thickTop="1">
      <c r="K34" s="241">
        <f t="shared" si="23"/>
        <v>0</v>
      </c>
      <c r="L34" s="242">
        <f t="shared" si="0"/>
        <v>0</v>
      </c>
      <c r="N34" s="241">
        <f t="shared" si="1"/>
        <v>0</v>
      </c>
      <c r="O34" s="242">
        <f t="shared" si="2"/>
        <v>0</v>
      </c>
      <c r="Q34" s="241">
        <f t="shared" si="3"/>
        <v>0</v>
      </c>
      <c r="R34" s="242">
        <f t="shared" si="4"/>
        <v>0</v>
      </c>
      <c r="T34" s="241">
        <f t="shared" si="5"/>
        <v>0</v>
      </c>
      <c r="U34" s="242">
        <f t="shared" si="6"/>
        <v>0</v>
      </c>
      <c r="W34" s="241">
        <f t="shared" si="7"/>
        <v>0</v>
      </c>
      <c r="X34" s="242">
        <f t="shared" si="8"/>
        <v>0</v>
      </c>
      <c r="Z34" s="241">
        <f t="shared" si="9"/>
        <v>0</v>
      </c>
      <c r="AA34" s="242">
        <f t="shared" si="10"/>
        <v>0</v>
      </c>
      <c r="AC34" s="241">
        <f t="shared" si="11"/>
        <v>0</v>
      </c>
      <c r="AD34" s="242">
        <f t="shared" si="12"/>
        <v>0</v>
      </c>
      <c r="AF34" s="241">
        <f t="shared" si="13"/>
        <v>0</v>
      </c>
      <c r="AG34" s="242">
        <f t="shared" si="14"/>
        <v>0</v>
      </c>
      <c r="AI34" s="241">
        <f t="shared" si="15"/>
        <v>0</v>
      </c>
      <c r="AJ34" s="242">
        <f t="shared" si="16"/>
        <v>0</v>
      </c>
      <c r="AL34" s="241">
        <f t="shared" si="17"/>
        <v>0</v>
      </c>
      <c r="AM34" s="242">
        <f t="shared" si="18"/>
        <v>0</v>
      </c>
      <c r="AO34" s="241">
        <f t="shared" si="19"/>
        <v>0</v>
      </c>
      <c r="AP34" s="242">
        <f t="shared" si="20"/>
        <v>0</v>
      </c>
      <c r="AR34" s="241">
        <f t="shared" si="21"/>
        <v>0</v>
      </c>
      <c r="AS34" s="242">
        <f t="shared" si="22"/>
        <v>0</v>
      </c>
      <c r="AU34" s="243"/>
      <c r="AV34" s="243"/>
    </row>
    <row r="35" spans="8:48" ht="12.75">
      <c r="H35" s="239" t="s">
        <v>227</v>
      </c>
      <c r="I35" s="239" t="s">
        <v>228</v>
      </c>
      <c r="J35" s="241">
        <v>77.77</v>
      </c>
      <c r="K35" s="241">
        <f t="shared" si="23"/>
        <v>112.84096068390338</v>
      </c>
      <c r="L35" s="242">
        <f t="shared" si="0"/>
        <v>-35.07096068390338</v>
      </c>
      <c r="M35" s="241">
        <v>2.77</v>
      </c>
      <c r="N35" s="241">
        <f t="shared" si="1"/>
        <v>3.924223815667466</v>
      </c>
      <c r="O35" s="242">
        <f t="shared" si="2"/>
        <v>-1.154223815667466</v>
      </c>
      <c r="P35" s="241">
        <v>359.17</v>
      </c>
      <c r="Q35" s="241">
        <f t="shared" si="3"/>
        <v>497.1920011058905</v>
      </c>
      <c r="R35" s="242">
        <f t="shared" si="4"/>
        <v>-138.02200110589047</v>
      </c>
      <c r="S35" s="241">
        <v>163.04</v>
      </c>
      <c r="T35" s="241">
        <f t="shared" si="5"/>
        <v>219.67608187716084</v>
      </c>
      <c r="U35" s="242">
        <f t="shared" si="6"/>
        <v>-56.63608187716085</v>
      </c>
      <c r="V35" s="241">
        <v>95.16</v>
      </c>
      <c r="W35" s="241">
        <f t="shared" si="7"/>
        <v>125.60937573295374</v>
      </c>
      <c r="X35" s="242">
        <f t="shared" si="8"/>
        <v>-30.44937573295374</v>
      </c>
      <c r="Y35" s="241">
        <v>602.38</v>
      </c>
      <c r="Z35" s="241">
        <f t="shared" si="9"/>
        <v>766.4888465822729</v>
      </c>
      <c r="AA35" s="242">
        <f t="shared" si="10"/>
        <v>-164.10884658227292</v>
      </c>
      <c r="AB35" s="241">
        <v>2650.14</v>
      </c>
      <c r="AC35" s="241">
        <f t="shared" si="11"/>
        <v>3270.6845013751145</v>
      </c>
      <c r="AD35" s="242">
        <f t="shared" si="12"/>
        <v>-620.5445013751146</v>
      </c>
      <c r="AE35" s="241">
        <v>220.31</v>
      </c>
      <c r="AF35" s="241">
        <f t="shared" si="13"/>
        <v>261.7174292246334</v>
      </c>
      <c r="AG35" s="242">
        <f t="shared" si="14"/>
        <v>-41.407429224633404</v>
      </c>
      <c r="AH35" s="241">
        <v>297.83</v>
      </c>
      <c r="AI35" s="241">
        <f t="shared" si="15"/>
        <v>332.106577082916</v>
      </c>
      <c r="AJ35" s="242">
        <f t="shared" si="16"/>
        <v>-34.27657708291599</v>
      </c>
      <c r="AK35" s="241">
        <v>204.83</v>
      </c>
      <c r="AL35" s="241">
        <f t="shared" si="17"/>
        <v>216.71879274614076</v>
      </c>
      <c r="AM35" s="242">
        <f t="shared" si="18"/>
        <v>-11.888792746140751</v>
      </c>
      <c r="AN35" s="241">
        <v>310.36</v>
      </c>
      <c r="AO35" s="241">
        <f t="shared" si="19"/>
        <v>318.3357040461192</v>
      </c>
      <c r="AP35" s="242">
        <f t="shared" si="20"/>
        <v>-7.975704046119176</v>
      </c>
      <c r="AQ35" s="241">
        <v>112.36</v>
      </c>
      <c r="AR35" s="241">
        <f t="shared" si="21"/>
        <v>112.19559318727197</v>
      </c>
      <c r="AS35" s="242">
        <f t="shared" si="22"/>
        <v>0.16440681272803204</v>
      </c>
      <c r="AT35" s="243">
        <f>+AQ35+AN35+AK35+AH35+AE35+AB35+Y35+V35+S35+P35+M35+J35</f>
        <v>5096.120000000001</v>
      </c>
      <c r="AU35" s="243">
        <f>+AR35+AO35+AL35+AI35+AF35+AC35+Z35+W35+T35+Q35+N35+K35</f>
        <v>6237.490087460044</v>
      </c>
      <c r="AV35" s="243">
        <f>+AS35+AP35+AM35+AJ35+AG35+AD35+AA35+X35+U35+R35+O35+L35</f>
        <v>-1141.3700874600447</v>
      </c>
    </row>
    <row r="36" spans="11:48" ht="12.75">
      <c r="K36" s="241">
        <f t="shared" si="23"/>
        <v>0</v>
      </c>
      <c r="L36" s="242">
        <f t="shared" si="0"/>
        <v>0</v>
      </c>
      <c r="N36" s="241">
        <f t="shared" si="1"/>
        <v>0</v>
      </c>
      <c r="O36" s="242">
        <f t="shared" si="2"/>
        <v>0</v>
      </c>
      <c r="Q36" s="241">
        <f t="shared" si="3"/>
        <v>0</v>
      </c>
      <c r="R36" s="242">
        <f t="shared" si="4"/>
        <v>0</v>
      </c>
      <c r="T36" s="241">
        <f t="shared" si="5"/>
        <v>0</v>
      </c>
      <c r="U36" s="242">
        <f t="shared" si="6"/>
        <v>0</v>
      </c>
      <c r="W36" s="241">
        <f t="shared" si="7"/>
        <v>0</v>
      </c>
      <c r="X36" s="242">
        <f t="shared" si="8"/>
        <v>0</v>
      </c>
      <c r="Z36" s="241">
        <f t="shared" si="9"/>
        <v>0</v>
      </c>
      <c r="AA36" s="242">
        <f t="shared" si="10"/>
        <v>0</v>
      </c>
      <c r="AC36" s="241">
        <f t="shared" si="11"/>
        <v>0</v>
      </c>
      <c r="AD36" s="242">
        <f t="shared" si="12"/>
        <v>0</v>
      </c>
      <c r="AF36" s="241">
        <f t="shared" si="13"/>
        <v>0</v>
      </c>
      <c r="AG36" s="242">
        <f t="shared" si="14"/>
        <v>0</v>
      </c>
      <c r="AI36" s="241">
        <f t="shared" si="15"/>
        <v>0</v>
      </c>
      <c r="AJ36" s="242">
        <f t="shared" si="16"/>
        <v>0</v>
      </c>
      <c r="AL36" s="241">
        <f t="shared" si="17"/>
        <v>0</v>
      </c>
      <c r="AM36" s="242">
        <f t="shared" si="18"/>
        <v>0</v>
      </c>
      <c r="AO36" s="241">
        <f t="shared" si="19"/>
        <v>0</v>
      </c>
      <c r="AP36" s="242">
        <f t="shared" si="20"/>
        <v>0</v>
      </c>
      <c r="AR36" s="241">
        <f t="shared" si="21"/>
        <v>0</v>
      </c>
      <c r="AS36" s="242">
        <f t="shared" si="22"/>
        <v>0</v>
      </c>
      <c r="AU36" s="243"/>
      <c r="AV36" s="243"/>
    </row>
    <row r="37" spans="11:48" ht="12.75">
      <c r="K37" s="241">
        <f t="shared" si="23"/>
        <v>0</v>
      </c>
      <c r="L37" s="242">
        <f t="shared" si="0"/>
        <v>0</v>
      </c>
      <c r="N37" s="241">
        <f t="shared" si="1"/>
        <v>0</v>
      </c>
      <c r="O37" s="242">
        <f t="shared" si="2"/>
        <v>0</v>
      </c>
      <c r="Q37" s="241">
        <f t="shared" si="3"/>
        <v>0</v>
      </c>
      <c r="R37" s="242">
        <f t="shared" si="4"/>
        <v>0</v>
      </c>
      <c r="T37" s="241">
        <f t="shared" si="5"/>
        <v>0</v>
      </c>
      <c r="U37" s="242">
        <f t="shared" si="6"/>
        <v>0</v>
      </c>
      <c r="W37" s="241">
        <f t="shared" si="7"/>
        <v>0</v>
      </c>
      <c r="X37" s="242">
        <f t="shared" si="8"/>
        <v>0</v>
      </c>
      <c r="Z37" s="241">
        <f t="shared" si="9"/>
        <v>0</v>
      </c>
      <c r="AA37" s="242">
        <f t="shared" si="10"/>
        <v>0</v>
      </c>
      <c r="AC37" s="241">
        <f t="shared" si="11"/>
        <v>0</v>
      </c>
      <c r="AD37" s="242">
        <f t="shared" si="12"/>
        <v>0</v>
      </c>
      <c r="AF37" s="241">
        <f t="shared" si="13"/>
        <v>0</v>
      </c>
      <c r="AG37" s="242">
        <f t="shared" si="14"/>
        <v>0</v>
      </c>
      <c r="AI37" s="241">
        <f t="shared" si="15"/>
        <v>0</v>
      </c>
      <c r="AJ37" s="242">
        <f t="shared" si="16"/>
        <v>0</v>
      </c>
      <c r="AL37" s="241">
        <f t="shared" si="17"/>
        <v>0</v>
      </c>
      <c r="AM37" s="242">
        <f t="shared" si="18"/>
        <v>0</v>
      </c>
      <c r="AO37" s="241">
        <f t="shared" si="19"/>
        <v>0</v>
      </c>
      <c r="AP37" s="242">
        <f t="shared" si="20"/>
        <v>0</v>
      </c>
      <c r="AR37" s="241">
        <f t="shared" si="21"/>
        <v>0</v>
      </c>
      <c r="AS37" s="242">
        <f t="shared" si="22"/>
        <v>0</v>
      </c>
      <c r="AU37" s="243"/>
      <c r="AV37" s="243"/>
    </row>
    <row r="38" spans="8:48" ht="12.75">
      <c r="H38" s="239" t="s">
        <v>229</v>
      </c>
      <c r="I38" s="239" t="s">
        <v>230</v>
      </c>
      <c r="J38" s="241">
        <v>31.2</v>
      </c>
      <c r="K38" s="241">
        <f t="shared" si="23"/>
        <v>45.269872358721685</v>
      </c>
      <c r="L38" s="242">
        <f t="shared" si="0"/>
        <v>-14.069872358721685</v>
      </c>
      <c r="M38" s="241">
        <v>31.2</v>
      </c>
      <c r="N38" s="241">
        <f t="shared" si="1"/>
        <v>44.2006436999368</v>
      </c>
      <c r="O38" s="242">
        <f t="shared" si="2"/>
        <v>-13.000643699936798</v>
      </c>
      <c r="P38" s="241">
        <v>31.2</v>
      </c>
      <c r="Q38" s="241">
        <f t="shared" si="3"/>
        <v>43.189549334587475</v>
      </c>
      <c r="R38" s="242">
        <f t="shared" si="4"/>
        <v>-11.989549334587476</v>
      </c>
      <c r="S38" s="241">
        <v>38.1</v>
      </c>
      <c r="T38" s="241">
        <f t="shared" si="5"/>
        <v>51.335001959763424</v>
      </c>
      <c r="U38" s="242">
        <f t="shared" si="6"/>
        <v>-13.235001959763423</v>
      </c>
      <c r="V38" s="241">
        <v>38.1</v>
      </c>
      <c r="W38" s="241">
        <f t="shared" si="7"/>
        <v>50.29126960304264</v>
      </c>
      <c r="X38" s="242">
        <f t="shared" si="8"/>
        <v>-12.191269603042642</v>
      </c>
      <c r="Y38" s="241">
        <v>38.1</v>
      </c>
      <c r="Z38" s="241">
        <f t="shared" si="9"/>
        <v>48.479738794091105</v>
      </c>
      <c r="AA38" s="242">
        <f t="shared" si="10"/>
        <v>-10.379738794091104</v>
      </c>
      <c r="AB38" s="241">
        <v>38.1</v>
      </c>
      <c r="AC38" s="241">
        <f t="shared" si="11"/>
        <v>47.02131944063026</v>
      </c>
      <c r="AD38" s="242">
        <f t="shared" si="12"/>
        <v>-8.921319440630256</v>
      </c>
      <c r="AE38" s="241">
        <v>38.1</v>
      </c>
      <c r="AF38" s="241">
        <f t="shared" si="13"/>
        <v>45.2609234871705</v>
      </c>
      <c r="AG38" s="242">
        <f t="shared" si="14"/>
        <v>-7.1609234871705</v>
      </c>
      <c r="AH38" s="241">
        <v>38.1</v>
      </c>
      <c r="AI38" s="241">
        <f t="shared" si="15"/>
        <v>42.48484231561327</v>
      </c>
      <c r="AJ38" s="242">
        <f t="shared" si="16"/>
        <v>-4.38484231561327</v>
      </c>
      <c r="AK38" s="241">
        <v>38.1</v>
      </c>
      <c r="AL38" s="241">
        <f t="shared" si="17"/>
        <v>40.311409479216735</v>
      </c>
      <c r="AM38" s="242">
        <f t="shared" si="18"/>
        <v>-2.2114094792167336</v>
      </c>
      <c r="AN38" s="241">
        <v>44.1</v>
      </c>
      <c r="AO38" s="241">
        <f t="shared" si="19"/>
        <v>45.23329213956005</v>
      </c>
      <c r="AP38" s="242">
        <f t="shared" si="20"/>
        <v>-1.133292139560048</v>
      </c>
      <c r="AQ38" s="241">
        <v>44.1</v>
      </c>
      <c r="AR38" s="241">
        <f t="shared" si="21"/>
        <v>44.035472228183465</v>
      </c>
      <c r="AS38" s="242">
        <f t="shared" si="22"/>
        <v>0.06452777181653602</v>
      </c>
      <c r="AT38" s="243">
        <f>+AQ38+AN38+AK38+AH38+AE38+AB38+Y38+V38+S38+P38+M38+J38</f>
        <v>448.5</v>
      </c>
      <c r="AU38" s="243">
        <f>+AR38+AO38+AL38+AI38+AF38+AC38+Z38+W38+T38+Q38+N38+K38</f>
        <v>547.1133348405173</v>
      </c>
      <c r="AV38" s="243">
        <f>+AS38+AP38+AM38+AJ38+AG38+AD38+AA38+X38+U38+R38+O38+L38</f>
        <v>-98.6133348405174</v>
      </c>
    </row>
    <row r="39" spans="11:48" ht="12.75">
      <c r="K39" s="241">
        <f t="shared" si="23"/>
        <v>0</v>
      </c>
      <c r="L39" s="242">
        <f t="shared" si="0"/>
        <v>0</v>
      </c>
      <c r="N39" s="241">
        <f t="shared" si="1"/>
        <v>0</v>
      </c>
      <c r="O39" s="242">
        <f t="shared" si="2"/>
        <v>0</v>
      </c>
      <c r="Q39" s="241">
        <f t="shared" si="3"/>
        <v>0</v>
      </c>
      <c r="R39" s="242">
        <f t="shared" si="4"/>
        <v>0</v>
      </c>
      <c r="T39" s="241">
        <f t="shared" si="5"/>
        <v>0</v>
      </c>
      <c r="U39" s="242">
        <f t="shared" si="6"/>
        <v>0</v>
      </c>
      <c r="W39" s="241">
        <f t="shared" si="7"/>
        <v>0</v>
      </c>
      <c r="X39" s="242">
        <f t="shared" si="8"/>
        <v>0</v>
      </c>
      <c r="Z39" s="241">
        <f t="shared" si="9"/>
        <v>0</v>
      </c>
      <c r="AA39" s="242">
        <f t="shared" si="10"/>
        <v>0</v>
      </c>
      <c r="AC39" s="241">
        <f t="shared" si="11"/>
        <v>0</v>
      </c>
      <c r="AD39" s="242">
        <f t="shared" si="12"/>
        <v>0</v>
      </c>
      <c r="AF39" s="241">
        <f t="shared" si="13"/>
        <v>0</v>
      </c>
      <c r="AG39" s="242">
        <f t="shared" si="14"/>
        <v>0</v>
      </c>
      <c r="AI39" s="241">
        <f t="shared" si="15"/>
        <v>0</v>
      </c>
      <c r="AJ39" s="242">
        <f t="shared" si="16"/>
        <v>0</v>
      </c>
      <c r="AL39" s="241">
        <f t="shared" si="17"/>
        <v>0</v>
      </c>
      <c r="AM39" s="242">
        <f t="shared" si="18"/>
        <v>0</v>
      </c>
      <c r="AO39" s="241">
        <f t="shared" si="19"/>
        <v>0</v>
      </c>
      <c r="AP39" s="242">
        <f t="shared" si="20"/>
        <v>0</v>
      </c>
      <c r="AR39" s="241">
        <f t="shared" si="21"/>
        <v>0</v>
      </c>
      <c r="AS39" s="242">
        <f t="shared" si="22"/>
        <v>0</v>
      </c>
      <c r="AU39" s="243"/>
      <c r="AV39" s="243"/>
    </row>
    <row r="40" spans="11:48" ht="12.75">
      <c r="K40" s="241">
        <f t="shared" si="23"/>
        <v>0</v>
      </c>
      <c r="L40" s="242">
        <f t="shared" si="0"/>
        <v>0</v>
      </c>
      <c r="N40" s="241">
        <f t="shared" si="1"/>
        <v>0</v>
      </c>
      <c r="O40" s="242">
        <f t="shared" si="2"/>
        <v>0</v>
      </c>
      <c r="Q40" s="241">
        <f t="shared" si="3"/>
        <v>0</v>
      </c>
      <c r="R40" s="242">
        <f t="shared" si="4"/>
        <v>0</v>
      </c>
      <c r="T40" s="241">
        <f t="shared" si="5"/>
        <v>0</v>
      </c>
      <c r="U40" s="242">
        <f t="shared" si="6"/>
        <v>0</v>
      </c>
      <c r="W40" s="241">
        <f t="shared" si="7"/>
        <v>0</v>
      </c>
      <c r="X40" s="242">
        <f t="shared" si="8"/>
        <v>0</v>
      </c>
      <c r="Z40" s="241">
        <f t="shared" si="9"/>
        <v>0</v>
      </c>
      <c r="AA40" s="242">
        <f t="shared" si="10"/>
        <v>0</v>
      </c>
      <c r="AC40" s="241">
        <f t="shared" si="11"/>
        <v>0</v>
      </c>
      <c r="AD40" s="242">
        <f t="shared" si="12"/>
        <v>0</v>
      </c>
      <c r="AF40" s="241">
        <f t="shared" si="13"/>
        <v>0</v>
      </c>
      <c r="AG40" s="242">
        <f t="shared" si="14"/>
        <v>0</v>
      </c>
      <c r="AI40" s="241">
        <f t="shared" si="15"/>
        <v>0</v>
      </c>
      <c r="AJ40" s="242">
        <f t="shared" si="16"/>
        <v>0</v>
      </c>
      <c r="AL40" s="241">
        <f t="shared" si="17"/>
        <v>0</v>
      </c>
      <c r="AM40" s="242">
        <f t="shared" si="18"/>
        <v>0</v>
      </c>
      <c r="AO40" s="241">
        <f t="shared" si="19"/>
        <v>0</v>
      </c>
      <c r="AP40" s="242">
        <f t="shared" si="20"/>
        <v>0</v>
      </c>
      <c r="AR40" s="241">
        <f t="shared" si="21"/>
        <v>0</v>
      </c>
      <c r="AS40" s="242">
        <f t="shared" si="22"/>
        <v>0</v>
      </c>
      <c r="AU40" s="243"/>
      <c r="AV40" s="243"/>
    </row>
    <row r="41" spans="8:48" ht="12.75">
      <c r="H41" s="239" t="s">
        <v>227</v>
      </c>
      <c r="I41" s="239" t="s">
        <v>231</v>
      </c>
      <c r="J41" s="241">
        <v>430</v>
      </c>
      <c r="K41" s="241">
        <f t="shared" si="23"/>
        <v>623.911702379818</v>
      </c>
      <c r="L41" s="242">
        <f t="shared" si="0"/>
        <v>-193.91170237981805</v>
      </c>
      <c r="M41" s="241">
        <v>430</v>
      </c>
      <c r="N41" s="241">
        <f t="shared" si="1"/>
        <v>609.175538172206</v>
      </c>
      <c r="O41" s="242">
        <f t="shared" si="2"/>
        <v>-179.17553817220596</v>
      </c>
      <c r="P41" s="241">
        <v>430</v>
      </c>
      <c r="Q41" s="241">
        <f t="shared" si="3"/>
        <v>595.2405837779684</v>
      </c>
      <c r="R41" s="242">
        <f t="shared" si="4"/>
        <v>-165.24058377796837</v>
      </c>
      <c r="S41" s="241">
        <v>517</v>
      </c>
      <c r="T41" s="241">
        <f t="shared" si="5"/>
        <v>696.5930712125378</v>
      </c>
      <c r="U41" s="242">
        <f t="shared" si="6"/>
        <v>-179.59307121253778</v>
      </c>
      <c r="V41" s="241">
        <v>722</v>
      </c>
      <c r="W41" s="241">
        <f t="shared" si="7"/>
        <v>953.0261588818054</v>
      </c>
      <c r="X41" s="242">
        <f t="shared" si="8"/>
        <v>-231.02615888180537</v>
      </c>
      <c r="Y41" s="241">
        <v>526</v>
      </c>
      <c r="Z41" s="241">
        <f t="shared" si="9"/>
        <v>669.3003308580556</v>
      </c>
      <c r="AA41" s="242">
        <f t="shared" si="10"/>
        <v>-143.30033085805564</v>
      </c>
      <c r="AB41" s="241">
        <v>526</v>
      </c>
      <c r="AC41" s="241">
        <f t="shared" si="11"/>
        <v>649.1657224611946</v>
      </c>
      <c r="AD41" s="242">
        <f t="shared" si="12"/>
        <v>-123.1657224611946</v>
      </c>
      <c r="AE41" s="241">
        <v>526</v>
      </c>
      <c r="AF41" s="241">
        <f t="shared" si="13"/>
        <v>624.8620932874458</v>
      </c>
      <c r="AG41" s="242">
        <f t="shared" si="14"/>
        <v>-98.86209328744576</v>
      </c>
      <c r="AH41" s="241">
        <v>526</v>
      </c>
      <c r="AI41" s="241">
        <f t="shared" si="15"/>
        <v>586.5361432549233</v>
      </c>
      <c r="AJ41" s="242">
        <f t="shared" si="16"/>
        <v>-60.53614325492333</v>
      </c>
      <c r="AK41" s="241">
        <v>526</v>
      </c>
      <c r="AL41" s="241">
        <f t="shared" si="17"/>
        <v>556.5302201067717</v>
      </c>
      <c r="AM41" s="242">
        <f t="shared" si="18"/>
        <v>-30.530220106771708</v>
      </c>
      <c r="AN41" s="241">
        <v>608</v>
      </c>
      <c r="AO41" s="241">
        <f t="shared" si="19"/>
        <v>623.6245265499435</v>
      </c>
      <c r="AP41" s="242">
        <f t="shared" si="20"/>
        <v>-15.624526549943539</v>
      </c>
      <c r="AQ41" s="241">
        <v>608</v>
      </c>
      <c r="AR41" s="241">
        <f t="shared" si="21"/>
        <v>607.1103654135045</v>
      </c>
      <c r="AS41" s="242">
        <f t="shared" si="22"/>
        <v>0.8896345864955038</v>
      </c>
      <c r="AT41" s="244">
        <f>+AQ41+AN41+AK41+AH41+AE41+AB41+Y41+V41+S41+P41+M41+J41</f>
        <v>6375</v>
      </c>
      <c r="AU41" s="244">
        <f>+AR41+AO41+AL41+AI41+AF41+AC41+Z41+W41+T41+Q41+N41+K41</f>
        <v>7795.076456356175</v>
      </c>
      <c r="AV41" s="244">
        <f>+AS41+AP41+AM41+AJ41+AG41+AD41+AA41+X41+U41+R41+O41+L41</f>
        <v>-1420.0764563561747</v>
      </c>
    </row>
    <row r="42" spans="8:48" ht="13.5" thickBot="1">
      <c r="H42" s="246"/>
      <c r="I42" s="246"/>
      <c r="N42" s="241">
        <f>+M42*N40</f>
        <v>0</v>
      </c>
      <c r="O42" s="242">
        <f>+M42-N42</f>
        <v>0</v>
      </c>
      <c r="W42" s="241">
        <f t="shared" si="7"/>
        <v>0</v>
      </c>
      <c r="X42" s="242">
        <f t="shared" si="8"/>
        <v>0</v>
      </c>
      <c r="Z42" s="241">
        <f t="shared" si="9"/>
        <v>0</v>
      </c>
      <c r="AA42" s="242">
        <f t="shared" si="10"/>
        <v>0</v>
      </c>
      <c r="AC42" s="241">
        <f t="shared" si="11"/>
        <v>0</v>
      </c>
      <c r="AD42" s="242">
        <f t="shared" si="12"/>
        <v>0</v>
      </c>
      <c r="AO42" s="241">
        <f>+AN42*$AO40</f>
        <v>0</v>
      </c>
      <c r="AP42" s="242">
        <f>+AN42-AO42</f>
        <v>0</v>
      </c>
      <c r="AT42" s="245">
        <f>SUM(AT35:AT41)</f>
        <v>11919.62</v>
      </c>
      <c r="AU42" s="245">
        <f>SUM(AU35:AU41)</f>
        <v>14579.679878656738</v>
      </c>
      <c r="AV42" s="245">
        <f>SUM(AV35:AV41)</f>
        <v>-2660.059878656737</v>
      </c>
    </row>
    <row r="43" spans="12:48" ht="13.5" thickTop="1">
      <c r="L43" s="252">
        <f>SUM(L11:L42)</f>
        <v>-6587.969705375362</v>
      </c>
      <c r="M43" s="252">
        <f aca="true" t="shared" si="25" ref="M43:AT43">SUM(M11:M42)</f>
        <v>463.97</v>
      </c>
      <c r="N43" s="252">
        <f t="shared" si="25"/>
        <v>657.3004056878102</v>
      </c>
      <c r="O43" s="252">
        <f t="shared" si="25"/>
        <v>-193.3304056878102</v>
      </c>
      <c r="P43" s="252">
        <f t="shared" si="25"/>
        <v>63332.369999999995</v>
      </c>
      <c r="Q43" s="252">
        <f t="shared" si="25"/>
        <v>87669.76021126115</v>
      </c>
      <c r="R43" s="252">
        <f t="shared" si="25"/>
        <v>-24337.390211261147</v>
      </c>
      <c r="S43" s="252">
        <f t="shared" si="25"/>
        <v>17582.61</v>
      </c>
      <c r="T43" s="252">
        <f t="shared" si="25"/>
        <v>23690.37582172588</v>
      </c>
      <c r="U43" s="252">
        <f t="shared" si="25"/>
        <v>-6107.765821725878</v>
      </c>
      <c r="V43" s="252">
        <f t="shared" si="25"/>
        <v>13165.26</v>
      </c>
      <c r="W43" s="252">
        <f t="shared" si="25"/>
        <v>17377.890815069637</v>
      </c>
      <c r="X43" s="252">
        <f t="shared" si="25"/>
        <v>-4212.630815069636</v>
      </c>
      <c r="Y43" s="252">
        <f t="shared" si="25"/>
        <v>66459.48000000001</v>
      </c>
      <c r="Z43" s="252">
        <f t="shared" si="25"/>
        <v>84565.3078947801</v>
      </c>
      <c r="AA43" s="252">
        <f t="shared" si="25"/>
        <v>-18105.827894780094</v>
      </c>
      <c r="AB43" s="252">
        <f t="shared" si="25"/>
        <v>10421.24</v>
      </c>
      <c r="AC43" s="252">
        <f t="shared" si="25"/>
        <v>12861.429265288023</v>
      </c>
      <c r="AD43" s="252">
        <f t="shared" si="25"/>
        <v>-2440.189265288023</v>
      </c>
      <c r="AE43" s="252">
        <f t="shared" si="25"/>
        <v>36939.409999999996</v>
      </c>
      <c r="AF43" s="252">
        <f t="shared" si="25"/>
        <v>43882.19972890343</v>
      </c>
      <c r="AG43" s="252">
        <f t="shared" si="25"/>
        <v>-6942.78972890343</v>
      </c>
      <c r="AH43" s="252">
        <f t="shared" si="25"/>
        <v>9936.93</v>
      </c>
      <c r="AI43" s="252">
        <f t="shared" si="25"/>
        <v>11080.548665388109</v>
      </c>
      <c r="AJ43" s="252">
        <f t="shared" si="25"/>
        <v>-1143.61866538811</v>
      </c>
      <c r="AK43" s="252">
        <f t="shared" si="25"/>
        <v>74343.93000000001</v>
      </c>
      <c r="AL43" s="252">
        <f t="shared" si="25"/>
        <v>78659.01849144946</v>
      </c>
      <c r="AM43" s="252">
        <f t="shared" si="25"/>
        <v>-4315.08849144948</v>
      </c>
      <c r="AN43" s="252">
        <f t="shared" si="25"/>
        <v>52037.46</v>
      </c>
      <c r="AO43" s="252">
        <f t="shared" si="25"/>
        <v>53374.73084763425</v>
      </c>
      <c r="AP43" s="252">
        <f t="shared" si="25"/>
        <v>-1337.2708476342498</v>
      </c>
      <c r="AQ43" s="252">
        <f t="shared" si="25"/>
        <v>18839.46</v>
      </c>
      <c r="AR43" s="252">
        <f t="shared" si="25"/>
        <v>18811.893823672865</v>
      </c>
      <c r="AS43" s="252">
        <f t="shared" si="25"/>
        <v>27.56617632713671</v>
      </c>
      <c r="AT43" s="252">
        <f t="shared" si="25"/>
        <v>756261.94</v>
      </c>
      <c r="AU43" s="252">
        <f>SUM(AU11:AU42)</f>
        <v>907654.551352472</v>
      </c>
      <c r="AV43" s="252">
        <f>SUM(AV11:AV42)</f>
        <v>-151392.61135247216</v>
      </c>
    </row>
    <row r="44" spans="45:48" ht="13.5" thickBot="1">
      <c r="AS44" s="248" t="s">
        <v>232</v>
      </c>
      <c r="AT44" s="246">
        <f>+AT42+AT33+AT27</f>
        <v>378130.97</v>
      </c>
      <c r="AU44" s="246">
        <f>+AU42+AU33+AU27</f>
        <v>453827.275676236</v>
      </c>
      <c r="AV44" s="246">
        <f>+AV42+AV33+AV27</f>
        <v>-75696.30567623608</v>
      </c>
    </row>
    <row r="45" spans="46:48" ht="13.5" thickTop="1">
      <c r="AT45" s="239"/>
      <c r="AU45" s="239"/>
      <c r="AV45" s="239"/>
    </row>
    <row r="46" spans="45:48" ht="13.5" thickBot="1">
      <c r="AS46" s="249" t="s">
        <v>233</v>
      </c>
      <c r="AT46" s="250">
        <f>+AT8-AT44</f>
        <v>62995.060000000056</v>
      </c>
      <c r="AU46" s="250">
        <f>+AU8-AU44</f>
        <v>90590.78128457884</v>
      </c>
      <c r="AV46" s="250">
        <f>+AV8-AV44</f>
        <v>-27595.721284578758</v>
      </c>
    </row>
    <row r="47" ht="13.5" thickTop="1"/>
    <row r="48" spans="8:53" s="258" customFormat="1" ht="12.75">
      <c r="H48" s="259"/>
      <c r="I48" s="259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1"/>
      <c r="AU48" s="260"/>
      <c r="AV48" s="260"/>
      <c r="AW48" s="260"/>
      <c r="AX48" s="260"/>
      <c r="AY48" s="260"/>
      <c r="AZ48" s="262"/>
      <c r="BA48" s="262"/>
    </row>
    <row r="49" spans="8:53" s="258" customFormat="1" ht="12.75">
      <c r="H49" s="259"/>
      <c r="I49" s="259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1"/>
      <c r="AU49" s="260"/>
      <c r="AV49" s="260"/>
      <c r="AW49" s="260"/>
      <c r="AX49" s="260"/>
      <c r="AY49" s="260"/>
      <c r="AZ49" s="262"/>
      <c r="BA49" s="262"/>
    </row>
    <row r="50" spans="8:53" s="258" customFormat="1" ht="12.75">
      <c r="H50" s="259"/>
      <c r="I50" s="259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1"/>
      <c r="AU50" s="260"/>
      <c r="AV50" s="260"/>
      <c r="AW50" s="260"/>
      <c r="AX50" s="260"/>
      <c r="AY50" s="260"/>
      <c r="AZ50" s="262"/>
      <c r="BA50" s="262"/>
    </row>
    <row r="51" spans="8:53" s="258" customFormat="1" ht="12.75">
      <c r="H51" s="259"/>
      <c r="I51" s="259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1"/>
      <c r="AU51" s="260"/>
      <c r="AV51" s="260"/>
      <c r="AW51" s="260"/>
      <c r="AX51" s="260"/>
      <c r="AY51" s="260"/>
      <c r="AZ51" s="262"/>
      <c r="BA51" s="262"/>
    </row>
    <row r="52" spans="8:53" s="258" customFormat="1" ht="12.75">
      <c r="H52" s="259"/>
      <c r="I52" s="259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1"/>
      <c r="AU52" s="260"/>
      <c r="AV52" s="260"/>
      <c r="AW52" s="260"/>
      <c r="AX52" s="260"/>
      <c r="AY52" s="260"/>
      <c r="AZ52" s="262"/>
      <c r="BA52" s="262"/>
    </row>
    <row r="53" spans="8:53" s="258" customFormat="1" ht="12.75">
      <c r="H53" s="259"/>
      <c r="I53" s="259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1"/>
      <c r="AU53" s="260"/>
      <c r="AV53" s="260"/>
      <c r="AW53" s="260"/>
      <c r="AX53" s="260"/>
      <c r="AY53" s="260"/>
      <c r="AZ53" s="262"/>
      <c r="BA53" s="262"/>
    </row>
    <row r="54" spans="8:53" s="258" customFormat="1" ht="12.75">
      <c r="H54" s="259"/>
      <c r="I54" s="259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1"/>
      <c r="AU54" s="260"/>
      <c r="AV54" s="260"/>
      <c r="AW54" s="260"/>
      <c r="AX54" s="260"/>
      <c r="AY54" s="260"/>
      <c r="AZ54" s="262"/>
      <c r="BA54" s="262"/>
    </row>
    <row r="55" spans="8:53" s="258" customFormat="1" ht="12.75">
      <c r="H55" s="259"/>
      <c r="I55" s="259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1"/>
      <c r="AU55" s="260"/>
      <c r="AV55" s="260"/>
      <c r="AW55" s="260"/>
      <c r="AX55" s="260"/>
      <c r="AY55" s="260"/>
      <c r="AZ55" s="262"/>
      <c r="BA55" s="262"/>
    </row>
    <row r="56" spans="8:53" s="258" customFormat="1" ht="12.75">
      <c r="H56" s="259"/>
      <c r="I56" s="259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1"/>
      <c r="AU56" s="260"/>
      <c r="AV56" s="260"/>
      <c r="AW56" s="260"/>
      <c r="AX56" s="260"/>
      <c r="AY56" s="260"/>
      <c r="AZ56" s="262"/>
      <c r="BA56" s="262"/>
    </row>
    <row r="57" spans="8:53" s="258" customFormat="1" ht="12.75">
      <c r="H57" s="259"/>
      <c r="I57" s="259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1"/>
      <c r="AU57" s="260"/>
      <c r="AV57" s="260"/>
      <c r="AW57" s="260"/>
      <c r="AX57" s="260"/>
      <c r="AY57" s="260"/>
      <c r="AZ57" s="262"/>
      <c r="BA57" s="262"/>
    </row>
    <row r="58" spans="8:53" s="258" customFormat="1" ht="12.75">
      <c r="H58" s="259"/>
      <c r="I58" s="259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1"/>
      <c r="AU58" s="260"/>
      <c r="AV58" s="260"/>
      <c r="AW58" s="260"/>
      <c r="AX58" s="260"/>
      <c r="AY58" s="260"/>
      <c r="AZ58" s="262"/>
      <c r="BA58" s="262"/>
    </row>
    <row r="59" spans="8:53" s="258" customFormat="1" ht="12.75">
      <c r="H59" s="259"/>
      <c r="I59" s="259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1"/>
      <c r="AU59" s="260"/>
      <c r="AV59" s="260"/>
      <c r="AW59" s="260"/>
      <c r="AX59" s="260"/>
      <c r="AY59" s="260"/>
      <c r="AZ59" s="262"/>
      <c r="BA59" s="262"/>
    </row>
    <row r="60" spans="8:53" s="258" customFormat="1" ht="12.75">
      <c r="H60" s="259"/>
      <c r="I60" s="259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1"/>
      <c r="AU60" s="260"/>
      <c r="AV60" s="260"/>
      <c r="AW60" s="260"/>
      <c r="AX60" s="260"/>
      <c r="AY60" s="260"/>
      <c r="AZ60" s="262"/>
      <c r="BA60" s="262"/>
    </row>
    <row r="61" spans="8:53" s="258" customFormat="1" ht="12.75">
      <c r="H61" s="259"/>
      <c r="I61" s="259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1"/>
      <c r="AU61" s="260"/>
      <c r="AV61" s="260"/>
      <c r="AW61" s="260"/>
      <c r="AX61" s="260"/>
      <c r="AY61" s="260"/>
      <c r="AZ61" s="262"/>
      <c r="BA61" s="262"/>
    </row>
    <row r="62" spans="8:53" s="258" customFormat="1" ht="12.75">
      <c r="H62" s="259"/>
      <c r="I62" s="259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1"/>
      <c r="AU62" s="260"/>
      <c r="AV62" s="260"/>
      <c r="AW62" s="260"/>
      <c r="AX62" s="260"/>
      <c r="AY62" s="260"/>
      <c r="AZ62" s="262"/>
      <c r="BA62" s="262"/>
    </row>
    <row r="63" spans="8:53" s="258" customFormat="1" ht="12.75">
      <c r="H63" s="259"/>
      <c r="I63" s="259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1"/>
      <c r="AU63" s="260"/>
      <c r="AV63" s="260"/>
      <c r="AW63" s="260"/>
      <c r="AX63" s="260"/>
      <c r="AY63" s="260"/>
      <c r="AZ63" s="262"/>
      <c r="BA63" s="262"/>
    </row>
    <row r="64" spans="8:53" s="258" customFormat="1" ht="12.75">
      <c r="H64" s="259"/>
      <c r="I64" s="259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1"/>
      <c r="AU64" s="260"/>
      <c r="AV64" s="260"/>
      <c r="AW64" s="260"/>
      <c r="AX64" s="260"/>
      <c r="AY64" s="260"/>
      <c r="AZ64" s="262"/>
      <c r="BA64" s="262"/>
    </row>
    <row r="65" spans="8:53" s="258" customFormat="1" ht="12.75">
      <c r="H65" s="259"/>
      <c r="I65" s="259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1"/>
      <c r="AU65" s="260"/>
      <c r="AV65" s="260"/>
      <c r="AW65" s="260"/>
      <c r="AX65" s="260"/>
      <c r="AY65" s="260"/>
      <c r="AZ65" s="262"/>
      <c r="BA65" s="262"/>
    </row>
    <row r="66" spans="8:53" s="258" customFormat="1" ht="12.75">
      <c r="H66" s="259"/>
      <c r="I66" s="259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1"/>
      <c r="AU66" s="260"/>
      <c r="AV66" s="260"/>
      <c r="AW66" s="260"/>
      <c r="AX66" s="260"/>
      <c r="AY66" s="260"/>
      <c r="AZ66" s="262"/>
      <c r="BA66" s="262"/>
    </row>
    <row r="67" spans="8:53" s="258" customFormat="1" ht="12.75">
      <c r="H67" s="259"/>
      <c r="I67" s="259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1"/>
      <c r="AU67" s="260"/>
      <c r="AV67" s="260"/>
      <c r="AW67" s="260"/>
      <c r="AX67" s="260"/>
      <c r="AY67" s="260"/>
      <c r="AZ67" s="262"/>
      <c r="BA67" s="262"/>
    </row>
    <row r="68" spans="8:53" s="258" customFormat="1" ht="12.75">
      <c r="H68" s="259"/>
      <c r="I68" s="259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1"/>
      <c r="AU68" s="260"/>
      <c r="AV68" s="260"/>
      <c r="AW68" s="260"/>
      <c r="AX68" s="260"/>
      <c r="AY68" s="260"/>
      <c r="AZ68" s="262"/>
      <c r="BA68" s="262"/>
    </row>
    <row r="69" spans="8:53" s="258" customFormat="1" ht="12.75">
      <c r="H69" s="259"/>
      <c r="I69" s="259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1"/>
      <c r="AU69" s="260"/>
      <c r="AV69" s="260"/>
      <c r="AW69" s="260"/>
      <c r="AX69" s="260"/>
      <c r="AY69" s="260"/>
      <c r="AZ69" s="262"/>
      <c r="BA69" s="262"/>
    </row>
    <row r="70" spans="8:53" s="258" customFormat="1" ht="12.75">
      <c r="H70" s="259"/>
      <c r="I70" s="259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1"/>
      <c r="AU70" s="260"/>
      <c r="AV70" s="260"/>
      <c r="AW70" s="260"/>
      <c r="AX70" s="260"/>
      <c r="AY70" s="260"/>
      <c r="AZ70" s="262"/>
      <c r="BA70" s="262"/>
    </row>
    <row r="71" spans="8:53" s="258" customFormat="1" ht="12.75">
      <c r="H71" s="259"/>
      <c r="I71" s="259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1"/>
      <c r="AU71" s="260"/>
      <c r="AV71" s="260"/>
      <c r="AW71" s="260"/>
      <c r="AX71" s="260"/>
      <c r="AY71" s="260"/>
      <c r="AZ71" s="262"/>
      <c r="BA71" s="262"/>
    </row>
    <row r="72" spans="8:53" s="258" customFormat="1" ht="12.75">
      <c r="H72" s="259"/>
      <c r="I72" s="259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1"/>
      <c r="AU72" s="260"/>
      <c r="AV72" s="260"/>
      <c r="AW72" s="260"/>
      <c r="AX72" s="260"/>
      <c r="AY72" s="260"/>
      <c r="AZ72" s="262"/>
      <c r="BA72" s="262"/>
    </row>
    <row r="73" spans="8:53" s="258" customFormat="1" ht="12.75">
      <c r="H73" s="259"/>
      <c r="I73" s="259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1"/>
      <c r="AU73" s="260"/>
      <c r="AV73" s="260"/>
      <c r="AW73" s="260"/>
      <c r="AX73" s="260"/>
      <c r="AY73" s="260"/>
      <c r="AZ73" s="262"/>
      <c r="BA73" s="262"/>
    </row>
    <row r="74" spans="8:53" s="258" customFormat="1" ht="12.75">
      <c r="H74" s="259"/>
      <c r="I74" s="259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1"/>
      <c r="AU74" s="260"/>
      <c r="AV74" s="260"/>
      <c r="AW74" s="260"/>
      <c r="AX74" s="260"/>
      <c r="AY74" s="260"/>
      <c r="AZ74" s="262"/>
      <c r="BA74" s="262"/>
    </row>
    <row r="75" spans="8:53" s="258" customFormat="1" ht="12.75">
      <c r="H75" s="259"/>
      <c r="I75" s="259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1"/>
      <c r="AU75" s="260"/>
      <c r="AV75" s="260"/>
      <c r="AW75" s="260"/>
      <c r="AX75" s="260"/>
      <c r="AY75" s="260"/>
      <c r="AZ75" s="262"/>
      <c r="BA75" s="262"/>
    </row>
    <row r="76" spans="8:53" s="258" customFormat="1" ht="12.75">
      <c r="H76" s="259"/>
      <c r="I76" s="259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1"/>
      <c r="AU76" s="260"/>
      <c r="AV76" s="260"/>
      <c r="AW76" s="260"/>
      <c r="AX76" s="260"/>
      <c r="AY76" s="260"/>
      <c r="AZ76" s="262"/>
      <c r="BA76" s="262"/>
    </row>
    <row r="77" spans="8:53" s="258" customFormat="1" ht="12.75">
      <c r="H77" s="259"/>
      <c r="I77" s="259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1"/>
      <c r="AU77" s="260"/>
      <c r="AV77" s="260"/>
      <c r="AW77" s="260"/>
      <c r="AX77" s="260"/>
      <c r="AY77" s="260"/>
      <c r="AZ77" s="262"/>
      <c r="BA77" s="262"/>
    </row>
    <row r="78" spans="8:53" s="258" customFormat="1" ht="12.75">
      <c r="H78" s="259"/>
      <c r="I78" s="259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1"/>
      <c r="AU78" s="260"/>
      <c r="AV78" s="260"/>
      <c r="AW78" s="260"/>
      <c r="AX78" s="260"/>
      <c r="AY78" s="260"/>
      <c r="AZ78" s="262"/>
      <c r="BA78" s="262"/>
    </row>
    <row r="79" spans="8:53" s="258" customFormat="1" ht="12.75">
      <c r="H79" s="259"/>
      <c r="I79" s="259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1"/>
      <c r="AU79" s="260"/>
      <c r="AV79" s="260"/>
      <c r="AW79" s="260"/>
      <c r="AX79" s="260"/>
      <c r="AY79" s="260"/>
      <c r="AZ79" s="262"/>
      <c r="BA79" s="262"/>
    </row>
    <row r="80" spans="8:53" s="258" customFormat="1" ht="12.75">
      <c r="H80" s="259"/>
      <c r="I80" s="259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1"/>
      <c r="AU80" s="260"/>
      <c r="AV80" s="260"/>
      <c r="AW80" s="260"/>
      <c r="AX80" s="260"/>
      <c r="AY80" s="260"/>
      <c r="AZ80" s="262"/>
      <c r="BA80" s="262"/>
    </row>
    <row r="81" spans="8:53" s="258" customFormat="1" ht="12.75">
      <c r="H81" s="259"/>
      <c r="I81" s="259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1"/>
      <c r="AU81" s="260"/>
      <c r="AV81" s="260"/>
      <c r="AW81" s="260"/>
      <c r="AX81" s="260"/>
      <c r="AY81" s="260"/>
      <c r="AZ81" s="262"/>
      <c r="BA81" s="262"/>
    </row>
    <row r="82" spans="8:53" s="258" customFormat="1" ht="12.75">
      <c r="H82" s="259"/>
      <c r="I82" s="259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1"/>
      <c r="AU82" s="260"/>
      <c r="AV82" s="260"/>
      <c r="AW82" s="260"/>
      <c r="AX82" s="260"/>
      <c r="AY82" s="260"/>
      <c r="AZ82" s="262"/>
      <c r="BA82" s="262"/>
    </row>
    <row r="83" spans="8:53" s="258" customFormat="1" ht="12.75">
      <c r="H83" s="259"/>
      <c r="I83" s="259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1"/>
      <c r="AU83" s="260"/>
      <c r="AV83" s="260"/>
      <c r="AW83" s="260"/>
      <c r="AX83" s="260"/>
      <c r="AY83" s="260"/>
      <c r="AZ83" s="262"/>
      <c r="BA83" s="262"/>
    </row>
    <row r="84" spans="8:53" s="258" customFormat="1" ht="12.75">
      <c r="H84" s="259"/>
      <c r="I84" s="259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1"/>
      <c r="AU84" s="260"/>
      <c r="AV84" s="260"/>
      <c r="AW84" s="260"/>
      <c r="AX84" s="260"/>
      <c r="AY84" s="260"/>
      <c r="AZ84" s="262"/>
      <c r="BA84" s="262"/>
    </row>
    <row r="85" spans="8:53" s="258" customFormat="1" ht="12.75">
      <c r="H85" s="259"/>
      <c r="I85" s="259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1"/>
      <c r="AU85" s="260"/>
      <c r="AV85" s="260"/>
      <c r="AW85" s="260"/>
      <c r="AX85" s="260"/>
      <c r="AY85" s="260"/>
      <c r="AZ85" s="262"/>
      <c r="BA85" s="262"/>
    </row>
    <row r="86" spans="8:53" s="258" customFormat="1" ht="12.75">
      <c r="H86" s="259"/>
      <c r="I86" s="259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1"/>
      <c r="AU86" s="260"/>
      <c r="AV86" s="260"/>
      <c r="AW86" s="260"/>
      <c r="AX86" s="260"/>
      <c r="AY86" s="260"/>
      <c r="AZ86" s="262"/>
      <c r="BA86" s="262"/>
    </row>
    <row r="87" spans="8:53" s="258" customFormat="1" ht="12.75">
      <c r="H87" s="259"/>
      <c r="I87" s="259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1"/>
      <c r="AU87" s="260"/>
      <c r="AV87" s="260"/>
      <c r="AW87" s="260"/>
      <c r="AX87" s="260"/>
      <c r="AY87" s="260"/>
      <c r="AZ87" s="262"/>
      <c r="BA87" s="262"/>
    </row>
    <row r="88" spans="8:53" s="258" customFormat="1" ht="12.75">
      <c r="H88" s="259"/>
      <c r="I88" s="259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1"/>
      <c r="AU88" s="260"/>
      <c r="AV88" s="260"/>
      <c r="AW88" s="260"/>
      <c r="AX88" s="260"/>
      <c r="AY88" s="260"/>
      <c r="AZ88" s="262"/>
      <c r="BA88" s="262"/>
    </row>
    <row r="89" spans="8:53" s="258" customFormat="1" ht="12.75">
      <c r="H89" s="259"/>
      <c r="I89" s="259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1"/>
      <c r="AU89" s="260"/>
      <c r="AV89" s="260"/>
      <c r="AW89" s="260"/>
      <c r="AX89" s="260"/>
      <c r="AY89" s="260"/>
      <c r="AZ89" s="262"/>
      <c r="BA89" s="262"/>
    </row>
    <row r="90" spans="8:53" s="258" customFormat="1" ht="12.75">
      <c r="H90" s="259"/>
      <c r="I90" s="259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1"/>
      <c r="AU90" s="260"/>
      <c r="AV90" s="260"/>
      <c r="AW90" s="260"/>
      <c r="AX90" s="260"/>
      <c r="AY90" s="260"/>
      <c r="AZ90" s="262"/>
      <c r="BA90" s="262"/>
    </row>
    <row r="91" spans="8:53" s="258" customFormat="1" ht="12.75">
      <c r="H91" s="259"/>
      <c r="I91" s="259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1"/>
      <c r="AU91" s="260"/>
      <c r="AV91" s="260"/>
      <c r="AW91" s="260"/>
      <c r="AX91" s="260"/>
      <c r="AY91" s="260"/>
      <c r="AZ91" s="262"/>
      <c r="BA91" s="262"/>
    </row>
    <row r="92" spans="8:53" s="258" customFormat="1" ht="12.75">
      <c r="H92" s="259"/>
      <c r="I92" s="259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1"/>
      <c r="AU92" s="260"/>
      <c r="AV92" s="260"/>
      <c r="AW92" s="260"/>
      <c r="AX92" s="260"/>
      <c r="AY92" s="260"/>
      <c r="AZ92" s="262"/>
      <c r="BA92" s="262"/>
    </row>
    <row r="93" spans="8:53" s="258" customFormat="1" ht="12.75">
      <c r="H93" s="259"/>
      <c r="I93" s="259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1"/>
      <c r="AU93" s="260"/>
      <c r="AV93" s="260"/>
      <c r="AW93" s="260"/>
      <c r="AX93" s="260"/>
      <c r="AY93" s="260"/>
      <c r="AZ93" s="262"/>
      <c r="BA93" s="262"/>
    </row>
    <row r="94" spans="8:53" s="258" customFormat="1" ht="12.75">
      <c r="H94" s="259"/>
      <c r="I94" s="259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1"/>
      <c r="AU94" s="260"/>
      <c r="AV94" s="260"/>
      <c r="AW94" s="260"/>
      <c r="AX94" s="260"/>
      <c r="AY94" s="260"/>
      <c r="AZ94" s="262"/>
      <c r="BA94" s="262"/>
    </row>
    <row r="95" spans="8:53" s="258" customFormat="1" ht="12.75">
      <c r="H95" s="259"/>
      <c r="I95" s="259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1"/>
      <c r="AU95" s="260"/>
      <c r="AV95" s="260"/>
      <c r="AW95" s="260"/>
      <c r="AX95" s="260"/>
      <c r="AY95" s="260"/>
      <c r="AZ95" s="262"/>
      <c r="BA95" s="262"/>
    </row>
    <row r="96" spans="8:53" s="258" customFormat="1" ht="12.75">
      <c r="H96" s="259"/>
      <c r="I96" s="259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1"/>
      <c r="AU96" s="260"/>
      <c r="AV96" s="260"/>
      <c r="AW96" s="260"/>
      <c r="AX96" s="260"/>
      <c r="AY96" s="260"/>
      <c r="AZ96" s="262"/>
      <c r="BA96" s="262"/>
    </row>
    <row r="97" spans="8:53" s="258" customFormat="1" ht="12.75">
      <c r="H97" s="259"/>
      <c r="I97" s="259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1"/>
      <c r="AU97" s="260"/>
      <c r="AV97" s="260"/>
      <c r="AW97" s="260"/>
      <c r="AX97" s="260"/>
      <c r="AY97" s="260"/>
      <c r="AZ97" s="262"/>
      <c r="BA97" s="262"/>
    </row>
    <row r="98" spans="8:53" s="258" customFormat="1" ht="12.75">
      <c r="H98" s="259"/>
      <c r="I98" s="259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1"/>
      <c r="AU98" s="260"/>
      <c r="AV98" s="260"/>
      <c r="AW98" s="260"/>
      <c r="AX98" s="260"/>
      <c r="AY98" s="260"/>
      <c r="AZ98" s="262"/>
      <c r="BA98" s="262"/>
    </row>
    <row r="99" spans="8:53" s="258" customFormat="1" ht="12.75">
      <c r="H99" s="259"/>
      <c r="I99" s="259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1"/>
      <c r="AU99" s="260"/>
      <c r="AV99" s="260"/>
      <c r="AW99" s="260"/>
      <c r="AX99" s="260"/>
      <c r="AY99" s="260"/>
      <c r="AZ99" s="262"/>
      <c r="BA99" s="262"/>
    </row>
    <row r="100" spans="8:53" s="258" customFormat="1" ht="12.75">
      <c r="H100" s="259"/>
      <c r="I100" s="259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1"/>
      <c r="AU100" s="260"/>
      <c r="AV100" s="260"/>
      <c r="AW100" s="260"/>
      <c r="AX100" s="260"/>
      <c r="AY100" s="260"/>
      <c r="AZ100" s="262"/>
      <c r="BA100" s="262"/>
    </row>
    <row r="101" spans="8:53" s="258" customFormat="1" ht="12.75">
      <c r="H101" s="259"/>
      <c r="I101" s="259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1"/>
      <c r="AU101" s="260"/>
      <c r="AV101" s="260"/>
      <c r="AW101" s="260"/>
      <c r="AX101" s="260"/>
      <c r="AY101" s="260"/>
      <c r="AZ101" s="262"/>
      <c r="BA101" s="262"/>
    </row>
    <row r="102" spans="8:53" s="258" customFormat="1" ht="12.75">
      <c r="H102" s="259"/>
      <c r="I102" s="259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1"/>
      <c r="AU102" s="260"/>
      <c r="AV102" s="260"/>
      <c r="AW102" s="260"/>
      <c r="AX102" s="260"/>
      <c r="AY102" s="260"/>
      <c r="AZ102" s="262"/>
      <c r="BA102" s="262"/>
    </row>
    <row r="103" spans="8:53" s="258" customFormat="1" ht="12.75">
      <c r="H103" s="259"/>
      <c r="I103" s="259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1"/>
      <c r="AU103" s="260"/>
      <c r="AV103" s="260"/>
      <c r="AW103" s="260"/>
      <c r="AX103" s="260"/>
      <c r="AY103" s="260"/>
      <c r="AZ103" s="262"/>
      <c r="BA103" s="262"/>
    </row>
    <row r="104" spans="8:53" s="258" customFormat="1" ht="12.75">
      <c r="H104" s="259"/>
      <c r="I104" s="259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1"/>
      <c r="AU104" s="260"/>
      <c r="AV104" s="260"/>
      <c r="AW104" s="260"/>
      <c r="AX104" s="260"/>
      <c r="AY104" s="260"/>
      <c r="AZ104" s="262"/>
      <c r="BA104" s="262"/>
    </row>
    <row r="105" spans="8:53" s="258" customFormat="1" ht="12.75">
      <c r="H105" s="259"/>
      <c r="I105" s="259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1"/>
      <c r="AU105" s="260"/>
      <c r="AV105" s="260"/>
      <c r="AW105" s="260"/>
      <c r="AX105" s="260"/>
      <c r="AY105" s="260"/>
      <c r="AZ105" s="262"/>
      <c r="BA105" s="262"/>
    </row>
    <row r="106" spans="8:53" s="258" customFormat="1" ht="12.75">
      <c r="H106" s="259"/>
      <c r="I106" s="259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1"/>
      <c r="AU106" s="260"/>
      <c r="AV106" s="260"/>
      <c r="AW106" s="260"/>
      <c r="AX106" s="260"/>
      <c r="AY106" s="260"/>
      <c r="AZ106" s="262"/>
      <c r="BA106" s="262"/>
    </row>
    <row r="107" spans="8:53" s="258" customFormat="1" ht="12.75">
      <c r="H107" s="259"/>
      <c r="I107" s="259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1"/>
      <c r="AU107" s="260"/>
      <c r="AV107" s="260"/>
      <c r="AW107" s="260"/>
      <c r="AX107" s="260"/>
      <c r="AY107" s="260"/>
      <c r="AZ107" s="262"/>
      <c r="BA107" s="262"/>
    </row>
    <row r="108" spans="8:53" s="258" customFormat="1" ht="12.75">
      <c r="H108" s="259"/>
      <c r="I108" s="259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1"/>
      <c r="AU108" s="260"/>
      <c r="AV108" s="260"/>
      <c r="AW108" s="260"/>
      <c r="AX108" s="260"/>
      <c r="AY108" s="260"/>
      <c r="AZ108" s="262"/>
      <c r="BA108" s="262"/>
    </row>
    <row r="109" spans="8:53" s="258" customFormat="1" ht="12.75">
      <c r="H109" s="259"/>
      <c r="I109" s="259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1"/>
      <c r="AU109" s="260"/>
      <c r="AV109" s="260"/>
      <c r="AW109" s="260"/>
      <c r="AX109" s="260"/>
      <c r="AY109" s="260"/>
      <c r="AZ109" s="262"/>
      <c r="BA109" s="262"/>
    </row>
    <row r="110" spans="8:53" s="258" customFormat="1" ht="12.75">
      <c r="H110" s="259"/>
      <c r="I110" s="259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1"/>
      <c r="AU110" s="260"/>
      <c r="AV110" s="260"/>
      <c r="AW110" s="260"/>
      <c r="AX110" s="260"/>
      <c r="AY110" s="260"/>
      <c r="AZ110" s="262"/>
      <c r="BA110" s="262"/>
    </row>
    <row r="111" spans="8:53" s="258" customFormat="1" ht="12.75">
      <c r="H111" s="259"/>
      <c r="I111" s="259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1"/>
      <c r="AU111" s="260"/>
      <c r="AV111" s="260"/>
      <c r="AW111" s="260"/>
      <c r="AX111" s="260"/>
      <c r="AY111" s="260"/>
      <c r="AZ111" s="262"/>
      <c r="BA111" s="262"/>
    </row>
    <row r="112" spans="8:53" s="258" customFormat="1" ht="12.75">
      <c r="H112" s="259"/>
      <c r="I112" s="259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1"/>
      <c r="AU112" s="260"/>
      <c r="AV112" s="260"/>
      <c r="AW112" s="260"/>
      <c r="AX112" s="260"/>
      <c r="AY112" s="260"/>
      <c r="AZ112" s="262"/>
      <c r="BA112" s="262"/>
    </row>
    <row r="113" spans="8:53" s="258" customFormat="1" ht="12.75">
      <c r="H113" s="259"/>
      <c r="I113" s="259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1"/>
      <c r="AU113" s="260"/>
      <c r="AV113" s="260"/>
      <c r="AW113" s="260"/>
      <c r="AX113" s="260"/>
      <c r="AY113" s="260"/>
      <c r="AZ113" s="262"/>
      <c r="BA113" s="262"/>
    </row>
    <row r="114" spans="8:53" s="258" customFormat="1" ht="12.75">
      <c r="H114" s="259"/>
      <c r="I114" s="259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1"/>
      <c r="AU114" s="260"/>
      <c r="AV114" s="260"/>
      <c r="AW114" s="260"/>
      <c r="AX114" s="260"/>
      <c r="AY114" s="260"/>
      <c r="AZ114" s="262"/>
      <c r="BA114" s="262"/>
    </row>
    <row r="115" spans="8:53" s="258" customFormat="1" ht="12.75">
      <c r="H115" s="259"/>
      <c r="I115" s="259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1"/>
      <c r="AU115" s="260"/>
      <c r="AV115" s="260"/>
      <c r="AW115" s="260"/>
      <c r="AX115" s="260"/>
      <c r="AY115" s="260"/>
      <c r="AZ115" s="262"/>
      <c r="BA115" s="262"/>
    </row>
    <row r="116" spans="8:53" s="258" customFormat="1" ht="12.75">
      <c r="H116" s="259"/>
      <c r="I116" s="259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1"/>
      <c r="AU116" s="260"/>
      <c r="AV116" s="260"/>
      <c r="AW116" s="260"/>
      <c r="AX116" s="260"/>
      <c r="AY116" s="260"/>
      <c r="AZ116" s="262"/>
      <c r="BA116" s="262"/>
    </row>
    <row r="117" spans="8:53" s="258" customFormat="1" ht="12.75">
      <c r="H117" s="259"/>
      <c r="I117" s="259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1"/>
      <c r="AU117" s="260"/>
      <c r="AV117" s="260"/>
      <c r="AW117" s="260"/>
      <c r="AX117" s="260"/>
      <c r="AY117" s="260"/>
      <c r="AZ117" s="262"/>
      <c r="BA117" s="262"/>
    </row>
    <row r="118" spans="8:53" s="258" customFormat="1" ht="12.75">
      <c r="H118" s="259"/>
      <c r="I118" s="259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1"/>
      <c r="AU118" s="260"/>
      <c r="AV118" s="260"/>
      <c r="AW118" s="260"/>
      <c r="AX118" s="260"/>
      <c r="AY118" s="260"/>
      <c r="AZ118" s="262"/>
      <c r="BA118" s="262"/>
    </row>
    <row r="119" spans="8:53" s="258" customFormat="1" ht="12.75">
      <c r="H119" s="259"/>
      <c r="I119" s="259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1"/>
      <c r="AU119" s="260"/>
      <c r="AV119" s="260"/>
      <c r="AW119" s="260"/>
      <c r="AX119" s="260"/>
      <c r="AY119" s="260"/>
      <c r="AZ119" s="262"/>
      <c r="BA119" s="262"/>
    </row>
    <row r="120" spans="8:53" s="258" customFormat="1" ht="12.75">
      <c r="H120" s="259"/>
      <c r="I120" s="259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1"/>
      <c r="AU120" s="260"/>
      <c r="AV120" s="260"/>
      <c r="AW120" s="260"/>
      <c r="AX120" s="260"/>
      <c r="AY120" s="260"/>
      <c r="AZ120" s="262"/>
      <c r="BA120" s="262"/>
    </row>
    <row r="121" spans="8:53" s="258" customFormat="1" ht="12.75">
      <c r="H121" s="259"/>
      <c r="I121" s="259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1"/>
      <c r="AU121" s="260"/>
      <c r="AV121" s="260"/>
      <c r="AW121" s="260"/>
      <c r="AX121" s="260"/>
      <c r="AY121" s="260"/>
      <c r="AZ121" s="262"/>
      <c r="BA121" s="262"/>
    </row>
    <row r="122" spans="8:53" s="258" customFormat="1" ht="12.75">
      <c r="H122" s="259"/>
      <c r="I122" s="259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1"/>
      <c r="AU122" s="260"/>
      <c r="AV122" s="260"/>
      <c r="AW122" s="260"/>
      <c r="AX122" s="260"/>
      <c r="AY122" s="260"/>
      <c r="AZ122" s="262"/>
      <c r="BA122" s="262"/>
    </row>
    <row r="123" spans="8:53" s="258" customFormat="1" ht="12.75">
      <c r="H123" s="259"/>
      <c r="I123" s="259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1"/>
      <c r="AU123" s="260"/>
      <c r="AV123" s="260"/>
      <c r="AW123" s="260"/>
      <c r="AX123" s="260"/>
      <c r="AY123" s="260"/>
      <c r="AZ123" s="262"/>
      <c r="BA123" s="262"/>
    </row>
    <row r="124" spans="8:53" s="258" customFormat="1" ht="12.75">
      <c r="H124" s="259"/>
      <c r="I124" s="259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1"/>
      <c r="AU124" s="260"/>
      <c r="AV124" s="260"/>
      <c r="AW124" s="260"/>
      <c r="AX124" s="260"/>
      <c r="AY124" s="260"/>
      <c r="AZ124" s="262"/>
      <c r="BA124" s="262"/>
    </row>
    <row r="125" spans="8:53" s="258" customFormat="1" ht="12.75">
      <c r="H125" s="259"/>
      <c r="I125" s="259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1"/>
      <c r="AU125" s="260"/>
      <c r="AV125" s="260"/>
      <c r="AW125" s="260"/>
      <c r="AX125" s="260"/>
      <c r="AY125" s="260"/>
      <c r="AZ125" s="262"/>
      <c r="BA125" s="262"/>
    </row>
    <row r="126" spans="8:53" s="258" customFormat="1" ht="12.75">
      <c r="H126" s="259"/>
      <c r="I126" s="259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260"/>
      <c r="AR126" s="260"/>
      <c r="AS126" s="260"/>
      <c r="AT126" s="261"/>
      <c r="AU126" s="260"/>
      <c r="AV126" s="260"/>
      <c r="AW126" s="260"/>
      <c r="AX126" s="260"/>
      <c r="AY126" s="260"/>
      <c r="AZ126" s="262"/>
      <c r="BA126" s="262"/>
    </row>
    <row r="127" spans="8:53" s="258" customFormat="1" ht="12.75">
      <c r="H127" s="259"/>
      <c r="I127" s="259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1"/>
      <c r="AU127" s="260"/>
      <c r="AV127" s="260"/>
      <c r="AW127" s="260"/>
      <c r="AX127" s="260"/>
      <c r="AY127" s="260"/>
      <c r="AZ127" s="262"/>
      <c r="BA127" s="262"/>
    </row>
    <row r="128" spans="8:53" s="258" customFormat="1" ht="12.75">
      <c r="H128" s="259"/>
      <c r="I128" s="259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60"/>
      <c r="AP128" s="260"/>
      <c r="AQ128" s="260"/>
      <c r="AR128" s="260"/>
      <c r="AS128" s="260"/>
      <c r="AT128" s="261"/>
      <c r="AU128" s="260"/>
      <c r="AV128" s="260"/>
      <c r="AW128" s="260"/>
      <c r="AX128" s="260"/>
      <c r="AY128" s="260"/>
      <c r="AZ128" s="262"/>
      <c r="BA128" s="262"/>
    </row>
    <row r="129" spans="8:53" s="258" customFormat="1" ht="12.75">
      <c r="H129" s="259"/>
      <c r="I129" s="259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1"/>
      <c r="AU129" s="260"/>
      <c r="AV129" s="260"/>
      <c r="AW129" s="260"/>
      <c r="AX129" s="260"/>
      <c r="AY129" s="260"/>
      <c r="AZ129" s="262"/>
      <c r="BA129" s="262"/>
    </row>
    <row r="130" spans="8:53" s="258" customFormat="1" ht="12.75">
      <c r="H130" s="259"/>
      <c r="I130" s="259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1"/>
      <c r="AU130" s="260"/>
      <c r="AV130" s="260"/>
      <c r="AW130" s="260"/>
      <c r="AX130" s="260"/>
      <c r="AY130" s="260"/>
      <c r="AZ130" s="262"/>
      <c r="BA130" s="262"/>
    </row>
    <row r="131" spans="8:53" s="258" customFormat="1" ht="12.75">
      <c r="H131" s="259"/>
      <c r="I131" s="259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  <c r="AR131" s="260"/>
      <c r="AS131" s="260"/>
      <c r="AT131" s="261"/>
      <c r="AU131" s="260"/>
      <c r="AV131" s="260"/>
      <c r="AW131" s="260"/>
      <c r="AX131" s="260"/>
      <c r="AY131" s="260"/>
      <c r="AZ131" s="262"/>
      <c r="BA131" s="262"/>
    </row>
    <row r="132" spans="8:53" s="258" customFormat="1" ht="12.75">
      <c r="H132" s="259"/>
      <c r="I132" s="259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1"/>
      <c r="AU132" s="260"/>
      <c r="AV132" s="260"/>
      <c r="AW132" s="260"/>
      <c r="AX132" s="260"/>
      <c r="AY132" s="260"/>
      <c r="AZ132" s="262"/>
      <c r="BA132" s="262"/>
    </row>
    <row r="133" spans="8:53" s="258" customFormat="1" ht="12.75">
      <c r="H133" s="259"/>
      <c r="I133" s="259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  <c r="AR133" s="260"/>
      <c r="AS133" s="260"/>
      <c r="AT133" s="261"/>
      <c r="AU133" s="260"/>
      <c r="AV133" s="260"/>
      <c r="AW133" s="260"/>
      <c r="AX133" s="260"/>
      <c r="AY133" s="260"/>
      <c r="AZ133" s="262"/>
      <c r="BA133" s="262"/>
    </row>
    <row r="134" spans="8:53" s="258" customFormat="1" ht="12.75">
      <c r="H134" s="259"/>
      <c r="I134" s="259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1"/>
      <c r="AU134" s="260"/>
      <c r="AV134" s="260"/>
      <c r="AW134" s="260"/>
      <c r="AX134" s="260"/>
      <c r="AY134" s="260"/>
      <c r="AZ134" s="262"/>
      <c r="BA134" s="262"/>
    </row>
    <row r="135" spans="8:53" s="258" customFormat="1" ht="12.75">
      <c r="H135" s="259"/>
      <c r="I135" s="259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/>
      <c r="AS135" s="260"/>
      <c r="AT135" s="261"/>
      <c r="AU135" s="260"/>
      <c r="AV135" s="260"/>
      <c r="AW135" s="260"/>
      <c r="AX135" s="260"/>
      <c r="AY135" s="260"/>
      <c r="AZ135" s="262"/>
      <c r="BA135" s="262"/>
    </row>
    <row r="136" spans="8:53" s="258" customFormat="1" ht="12.75">
      <c r="H136" s="259"/>
      <c r="I136" s="259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  <c r="AR136" s="260"/>
      <c r="AS136" s="260"/>
      <c r="AT136" s="261"/>
      <c r="AU136" s="260"/>
      <c r="AV136" s="260"/>
      <c r="AW136" s="260"/>
      <c r="AX136" s="260"/>
      <c r="AY136" s="260"/>
      <c r="AZ136" s="262"/>
      <c r="BA136" s="262"/>
    </row>
    <row r="137" spans="8:53" s="258" customFormat="1" ht="12.75">
      <c r="H137" s="259"/>
      <c r="I137" s="259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1"/>
      <c r="AU137" s="260"/>
      <c r="AV137" s="260"/>
      <c r="AW137" s="260"/>
      <c r="AX137" s="260"/>
      <c r="AY137" s="260"/>
      <c r="AZ137" s="262"/>
      <c r="BA137" s="262"/>
    </row>
    <row r="138" spans="8:53" s="258" customFormat="1" ht="12.75">
      <c r="H138" s="259"/>
      <c r="I138" s="259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1"/>
      <c r="AU138" s="260"/>
      <c r="AV138" s="260"/>
      <c r="AW138" s="260"/>
      <c r="AX138" s="260"/>
      <c r="AY138" s="260"/>
      <c r="AZ138" s="262"/>
      <c r="BA138" s="262"/>
    </row>
    <row r="139" spans="8:53" s="258" customFormat="1" ht="12.75">
      <c r="H139" s="259"/>
      <c r="I139" s="259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1"/>
      <c r="AU139" s="260"/>
      <c r="AV139" s="260"/>
      <c r="AW139" s="260"/>
      <c r="AX139" s="260"/>
      <c r="AY139" s="260"/>
      <c r="AZ139" s="262"/>
      <c r="BA139" s="262"/>
    </row>
    <row r="140" spans="8:53" s="258" customFormat="1" ht="12.75">
      <c r="H140" s="259"/>
      <c r="I140" s="259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1"/>
      <c r="AU140" s="260"/>
      <c r="AV140" s="260"/>
      <c r="AW140" s="260"/>
      <c r="AX140" s="260"/>
      <c r="AY140" s="260"/>
      <c r="AZ140" s="262"/>
      <c r="BA140" s="262"/>
    </row>
    <row r="141" spans="8:53" s="258" customFormat="1" ht="12.75">
      <c r="H141" s="259"/>
      <c r="I141" s="259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1"/>
      <c r="AU141" s="260"/>
      <c r="AV141" s="260"/>
      <c r="AW141" s="260"/>
      <c r="AX141" s="260"/>
      <c r="AY141" s="260"/>
      <c r="AZ141" s="262"/>
      <c r="BA141" s="262"/>
    </row>
    <row r="142" spans="8:53" s="258" customFormat="1" ht="12.75">
      <c r="H142" s="259"/>
      <c r="I142" s="259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  <c r="AM142" s="260"/>
      <c r="AN142" s="260"/>
      <c r="AO142" s="260"/>
      <c r="AP142" s="260"/>
      <c r="AQ142" s="260"/>
      <c r="AR142" s="260"/>
      <c r="AS142" s="260"/>
      <c r="AT142" s="261"/>
      <c r="AU142" s="260"/>
      <c r="AV142" s="260"/>
      <c r="AW142" s="260"/>
      <c r="AX142" s="260"/>
      <c r="AY142" s="260"/>
      <c r="AZ142" s="262"/>
      <c r="BA142" s="262"/>
    </row>
    <row r="143" spans="8:53" s="258" customFormat="1" ht="12.75">
      <c r="H143" s="259"/>
      <c r="I143" s="259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0"/>
      <c r="AQ143" s="260"/>
      <c r="AR143" s="260"/>
      <c r="AS143" s="260"/>
      <c r="AT143" s="261"/>
      <c r="AU143" s="260"/>
      <c r="AV143" s="260"/>
      <c r="AW143" s="260"/>
      <c r="AX143" s="260"/>
      <c r="AY143" s="260"/>
      <c r="AZ143" s="262"/>
      <c r="BA143" s="262"/>
    </row>
    <row r="144" spans="8:53" s="258" customFormat="1" ht="12.75">
      <c r="H144" s="259"/>
      <c r="I144" s="259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1"/>
      <c r="AU144" s="260"/>
      <c r="AV144" s="260"/>
      <c r="AW144" s="260"/>
      <c r="AX144" s="260"/>
      <c r="AY144" s="260"/>
      <c r="AZ144" s="262"/>
      <c r="BA144" s="262"/>
    </row>
    <row r="145" spans="8:53" s="258" customFormat="1" ht="12.75">
      <c r="H145" s="259"/>
      <c r="I145" s="259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/>
      <c r="AS145" s="260"/>
      <c r="AT145" s="261"/>
      <c r="AU145" s="260"/>
      <c r="AV145" s="260"/>
      <c r="AW145" s="260"/>
      <c r="AX145" s="260"/>
      <c r="AY145" s="260"/>
      <c r="AZ145" s="262"/>
      <c r="BA145" s="262"/>
    </row>
    <row r="146" spans="8:53" s="258" customFormat="1" ht="12.75">
      <c r="H146" s="259"/>
      <c r="I146" s="259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1"/>
      <c r="AU146" s="260"/>
      <c r="AV146" s="260"/>
      <c r="AW146" s="260"/>
      <c r="AX146" s="260"/>
      <c r="AY146" s="260"/>
      <c r="AZ146" s="262"/>
      <c r="BA146" s="262"/>
    </row>
    <row r="147" spans="8:53" s="258" customFormat="1" ht="12.75">
      <c r="H147" s="259"/>
      <c r="I147" s="259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1"/>
      <c r="AU147" s="260"/>
      <c r="AV147" s="260"/>
      <c r="AW147" s="260"/>
      <c r="AX147" s="260"/>
      <c r="AY147" s="260"/>
      <c r="AZ147" s="262"/>
      <c r="BA147" s="262"/>
    </row>
    <row r="148" spans="8:53" s="258" customFormat="1" ht="12.75">
      <c r="H148" s="259"/>
      <c r="I148" s="259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  <c r="AR148" s="260"/>
      <c r="AS148" s="260"/>
      <c r="AT148" s="261"/>
      <c r="AU148" s="260"/>
      <c r="AV148" s="260"/>
      <c r="AW148" s="260"/>
      <c r="AX148" s="260"/>
      <c r="AY148" s="260"/>
      <c r="AZ148" s="262"/>
      <c r="BA148" s="262"/>
    </row>
    <row r="149" spans="8:53" s="258" customFormat="1" ht="12.75">
      <c r="H149" s="259"/>
      <c r="I149" s="259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  <c r="AM149" s="260"/>
      <c r="AN149" s="260"/>
      <c r="AO149" s="260"/>
      <c r="AP149" s="260"/>
      <c r="AQ149" s="260"/>
      <c r="AR149" s="260"/>
      <c r="AS149" s="260"/>
      <c r="AT149" s="261"/>
      <c r="AU149" s="260"/>
      <c r="AV149" s="260"/>
      <c r="AW149" s="260"/>
      <c r="AX149" s="260"/>
      <c r="AY149" s="260"/>
      <c r="AZ149" s="262"/>
      <c r="BA149" s="262"/>
    </row>
    <row r="150" spans="8:53" s="258" customFormat="1" ht="12.75">
      <c r="H150" s="259"/>
      <c r="I150" s="259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1"/>
      <c r="AU150" s="260"/>
      <c r="AV150" s="260"/>
      <c r="AW150" s="260"/>
      <c r="AX150" s="260"/>
      <c r="AY150" s="260"/>
      <c r="AZ150" s="262"/>
      <c r="BA150" s="262"/>
    </row>
    <row r="151" spans="8:53" s="258" customFormat="1" ht="12.75">
      <c r="H151" s="259"/>
      <c r="I151" s="259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1"/>
      <c r="AU151" s="260"/>
      <c r="AV151" s="260"/>
      <c r="AW151" s="260"/>
      <c r="AX151" s="260"/>
      <c r="AY151" s="260"/>
      <c r="AZ151" s="262"/>
      <c r="BA151" s="262"/>
    </row>
    <row r="152" spans="8:53" s="258" customFormat="1" ht="12.75">
      <c r="H152" s="259"/>
      <c r="I152" s="259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1"/>
      <c r="AU152" s="260"/>
      <c r="AV152" s="260"/>
      <c r="AW152" s="260"/>
      <c r="AX152" s="260"/>
      <c r="AY152" s="260"/>
      <c r="AZ152" s="262"/>
      <c r="BA152" s="262"/>
    </row>
    <row r="153" spans="8:53" s="258" customFormat="1" ht="12.75">
      <c r="H153" s="259"/>
      <c r="I153" s="259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1"/>
      <c r="AU153" s="260"/>
      <c r="AV153" s="260"/>
      <c r="AW153" s="260"/>
      <c r="AX153" s="260"/>
      <c r="AY153" s="260"/>
      <c r="AZ153" s="262"/>
      <c r="BA153" s="262"/>
    </row>
    <row r="154" spans="8:53" s="258" customFormat="1" ht="12.75">
      <c r="H154" s="259"/>
      <c r="I154" s="259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  <c r="AJ154" s="260"/>
      <c r="AK154" s="260"/>
      <c r="AL154" s="260"/>
      <c r="AM154" s="260"/>
      <c r="AN154" s="260"/>
      <c r="AO154" s="260"/>
      <c r="AP154" s="260"/>
      <c r="AQ154" s="260"/>
      <c r="AR154" s="260"/>
      <c r="AS154" s="260"/>
      <c r="AT154" s="261"/>
      <c r="AU154" s="260"/>
      <c r="AV154" s="260"/>
      <c r="AW154" s="260"/>
      <c r="AX154" s="260"/>
      <c r="AY154" s="260"/>
      <c r="AZ154" s="262"/>
      <c r="BA154" s="262"/>
    </row>
    <row r="155" spans="8:53" s="258" customFormat="1" ht="12.75">
      <c r="H155" s="259"/>
      <c r="I155" s="259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/>
      <c r="AH155" s="260"/>
      <c r="AI155" s="260"/>
      <c r="AJ155" s="260"/>
      <c r="AK155" s="260"/>
      <c r="AL155" s="260"/>
      <c r="AM155" s="260"/>
      <c r="AN155" s="260"/>
      <c r="AO155" s="260"/>
      <c r="AP155" s="260"/>
      <c r="AQ155" s="260"/>
      <c r="AR155" s="260"/>
      <c r="AS155" s="260"/>
      <c r="AT155" s="261"/>
      <c r="AU155" s="260"/>
      <c r="AV155" s="260"/>
      <c r="AW155" s="260"/>
      <c r="AX155" s="260"/>
      <c r="AY155" s="260"/>
      <c r="AZ155" s="262"/>
      <c r="BA155" s="262"/>
    </row>
    <row r="156" spans="8:53" s="258" customFormat="1" ht="12.75">
      <c r="H156" s="259"/>
      <c r="I156" s="259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1"/>
      <c r="AU156" s="260"/>
      <c r="AV156" s="260"/>
      <c r="AW156" s="260"/>
      <c r="AX156" s="260"/>
      <c r="AY156" s="260"/>
      <c r="AZ156" s="262"/>
      <c r="BA156" s="262"/>
    </row>
    <row r="157" spans="8:53" s="258" customFormat="1" ht="12.75">
      <c r="H157" s="259"/>
      <c r="I157" s="259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  <c r="AS157" s="260"/>
      <c r="AT157" s="261"/>
      <c r="AU157" s="260"/>
      <c r="AV157" s="260"/>
      <c r="AW157" s="260"/>
      <c r="AX157" s="260"/>
      <c r="AY157" s="260"/>
      <c r="AZ157" s="262"/>
      <c r="BA157" s="262"/>
    </row>
    <row r="158" spans="8:53" s="258" customFormat="1" ht="12.75">
      <c r="H158" s="259"/>
      <c r="I158" s="259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1"/>
      <c r="AU158" s="260"/>
      <c r="AV158" s="260"/>
      <c r="AW158" s="260"/>
      <c r="AX158" s="260"/>
      <c r="AY158" s="260"/>
      <c r="AZ158" s="262"/>
      <c r="BA158" s="262"/>
    </row>
    <row r="159" spans="8:53" s="258" customFormat="1" ht="12.75">
      <c r="H159" s="259"/>
      <c r="I159" s="259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1"/>
      <c r="AU159" s="260"/>
      <c r="AV159" s="260"/>
      <c r="AW159" s="260"/>
      <c r="AX159" s="260"/>
      <c r="AY159" s="260"/>
      <c r="AZ159" s="262"/>
      <c r="BA159" s="262"/>
    </row>
    <row r="160" spans="8:53" s="258" customFormat="1" ht="12.75">
      <c r="H160" s="259"/>
      <c r="I160" s="259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/>
      <c r="AI160" s="260"/>
      <c r="AJ160" s="260"/>
      <c r="AK160" s="260"/>
      <c r="AL160" s="260"/>
      <c r="AM160" s="260"/>
      <c r="AN160" s="260"/>
      <c r="AO160" s="260"/>
      <c r="AP160" s="260"/>
      <c r="AQ160" s="260"/>
      <c r="AR160" s="260"/>
      <c r="AS160" s="260"/>
      <c r="AT160" s="261"/>
      <c r="AU160" s="260"/>
      <c r="AV160" s="260"/>
      <c r="AW160" s="260"/>
      <c r="AX160" s="260"/>
      <c r="AY160" s="260"/>
      <c r="AZ160" s="262"/>
      <c r="BA160" s="262"/>
    </row>
    <row r="161" spans="8:53" s="258" customFormat="1" ht="12.75">
      <c r="H161" s="259"/>
      <c r="I161" s="259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  <c r="AR161" s="260"/>
      <c r="AS161" s="260"/>
      <c r="AT161" s="261"/>
      <c r="AU161" s="260"/>
      <c r="AV161" s="260"/>
      <c r="AW161" s="260"/>
      <c r="AX161" s="260"/>
      <c r="AY161" s="260"/>
      <c r="AZ161" s="262"/>
      <c r="BA161" s="262"/>
    </row>
    <row r="162" spans="8:53" s="258" customFormat="1" ht="12.75">
      <c r="H162" s="259"/>
      <c r="I162" s="259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260"/>
      <c r="AH162" s="260"/>
      <c r="AI162" s="260"/>
      <c r="AJ162" s="260"/>
      <c r="AK162" s="260"/>
      <c r="AL162" s="260"/>
      <c r="AM162" s="260"/>
      <c r="AN162" s="260"/>
      <c r="AO162" s="260"/>
      <c r="AP162" s="260"/>
      <c r="AQ162" s="260"/>
      <c r="AR162" s="260"/>
      <c r="AS162" s="260"/>
      <c r="AT162" s="261"/>
      <c r="AU162" s="260"/>
      <c r="AV162" s="260"/>
      <c r="AW162" s="260"/>
      <c r="AX162" s="260"/>
      <c r="AY162" s="260"/>
      <c r="AZ162" s="262"/>
      <c r="BA162" s="262"/>
    </row>
    <row r="163" spans="8:53" s="258" customFormat="1" ht="12.75">
      <c r="H163" s="259"/>
      <c r="I163" s="259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260"/>
      <c r="AH163" s="260"/>
      <c r="AI163" s="260"/>
      <c r="AJ163" s="260"/>
      <c r="AK163" s="260"/>
      <c r="AL163" s="260"/>
      <c r="AM163" s="260"/>
      <c r="AN163" s="260"/>
      <c r="AO163" s="260"/>
      <c r="AP163" s="260"/>
      <c r="AQ163" s="260"/>
      <c r="AR163" s="260"/>
      <c r="AS163" s="260"/>
      <c r="AT163" s="261"/>
      <c r="AU163" s="260"/>
      <c r="AV163" s="260"/>
      <c r="AW163" s="260"/>
      <c r="AX163" s="260"/>
      <c r="AY163" s="260"/>
      <c r="AZ163" s="262"/>
      <c r="BA163" s="262"/>
    </row>
    <row r="164" spans="8:53" s="258" customFormat="1" ht="12.75">
      <c r="H164" s="259"/>
      <c r="I164" s="259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60"/>
      <c r="AS164" s="260"/>
      <c r="AT164" s="261"/>
      <c r="AU164" s="260"/>
      <c r="AV164" s="260"/>
      <c r="AW164" s="260"/>
      <c r="AX164" s="260"/>
      <c r="AY164" s="260"/>
      <c r="AZ164" s="262"/>
      <c r="BA164" s="262"/>
    </row>
    <row r="165" spans="8:53" s="258" customFormat="1" ht="12.75">
      <c r="H165" s="259"/>
      <c r="I165" s="259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1"/>
      <c r="AU165" s="260"/>
      <c r="AV165" s="260"/>
      <c r="AW165" s="260"/>
      <c r="AX165" s="260"/>
      <c r="AY165" s="260"/>
      <c r="AZ165" s="262"/>
      <c r="BA165" s="262"/>
    </row>
    <row r="166" spans="8:53" s="258" customFormat="1" ht="12.75">
      <c r="H166" s="259"/>
      <c r="I166" s="259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0"/>
      <c r="AJ166" s="260"/>
      <c r="AK166" s="260"/>
      <c r="AL166" s="260"/>
      <c r="AM166" s="260"/>
      <c r="AN166" s="260"/>
      <c r="AO166" s="260"/>
      <c r="AP166" s="260"/>
      <c r="AQ166" s="260"/>
      <c r="AR166" s="260"/>
      <c r="AS166" s="260"/>
      <c r="AT166" s="261"/>
      <c r="AU166" s="260"/>
      <c r="AV166" s="260"/>
      <c r="AW166" s="260"/>
      <c r="AX166" s="260"/>
      <c r="AY166" s="260"/>
      <c r="AZ166" s="262"/>
      <c r="BA166" s="262"/>
    </row>
    <row r="167" spans="8:53" s="258" customFormat="1" ht="12.75">
      <c r="H167" s="259"/>
      <c r="I167" s="259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  <c r="AT167" s="261"/>
      <c r="AU167" s="260"/>
      <c r="AV167" s="260"/>
      <c r="AW167" s="260"/>
      <c r="AX167" s="260"/>
      <c r="AY167" s="260"/>
      <c r="AZ167" s="262"/>
      <c r="BA167" s="262"/>
    </row>
    <row r="168" spans="8:53" s="258" customFormat="1" ht="12.75">
      <c r="H168" s="259"/>
      <c r="I168" s="259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1"/>
      <c r="AU168" s="260"/>
      <c r="AV168" s="260"/>
      <c r="AW168" s="260"/>
      <c r="AX168" s="260"/>
      <c r="AY168" s="260"/>
      <c r="AZ168" s="262"/>
      <c r="BA168" s="262"/>
    </row>
    <row r="169" spans="8:53" s="258" customFormat="1" ht="12.75">
      <c r="H169" s="259"/>
      <c r="I169" s="259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60"/>
      <c r="AG169" s="260"/>
      <c r="AH169" s="260"/>
      <c r="AI169" s="260"/>
      <c r="AJ169" s="260"/>
      <c r="AK169" s="260"/>
      <c r="AL169" s="260"/>
      <c r="AM169" s="260"/>
      <c r="AN169" s="260"/>
      <c r="AO169" s="260"/>
      <c r="AP169" s="260"/>
      <c r="AQ169" s="260"/>
      <c r="AR169" s="260"/>
      <c r="AS169" s="260"/>
      <c r="AT169" s="261"/>
      <c r="AU169" s="260"/>
      <c r="AV169" s="260"/>
      <c r="AW169" s="260"/>
      <c r="AX169" s="260"/>
      <c r="AY169" s="260"/>
      <c r="AZ169" s="262"/>
      <c r="BA169" s="262"/>
    </row>
    <row r="170" spans="8:53" s="258" customFormat="1" ht="12.75">
      <c r="H170" s="259"/>
      <c r="I170" s="259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  <c r="AM170" s="260"/>
      <c r="AN170" s="260"/>
      <c r="AO170" s="260"/>
      <c r="AP170" s="260"/>
      <c r="AQ170" s="260"/>
      <c r="AR170" s="260"/>
      <c r="AS170" s="260"/>
      <c r="AT170" s="261"/>
      <c r="AU170" s="260"/>
      <c r="AV170" s="260"/>
      <c r="AW170" s="260"/>
      <c r="AX170" s="260"/>
      <c r="AY170" s="260"/>
      <c r="AZ170" s="262"/>
      <c r="BA170" s="262"/>
    </row>
    <row r="171" spans="8:53" s="258" customFormat="1" ht="12.75">
      <c r="H171" s="259"/>
      <c r="I171" s="259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  <c r="AF171" s="260"/>
      <c r="AG171" s="260"/>
      <c r="AH171" s="260"/>
      <c r="AI171" s="260"/>
      <c r="AJ171" s="260"/>
      <c r="AK171" s="260"/>
      <c r="AL171" s="260"/>
      <c r="AM171" s="260"/>
      <c r="AN171" s="260"/>
      <c r="AO171" s="260"/>
      <c r="AP171" s="260"/>
      <c r="AQ171" s="260"/>
      <c r="AR171" s="260"/>
      <c r="AS171" s="260"/>
      <c r="AT171" s="261"/>
      <c r="AU171" s="260"/>
      <c r="AV171" s="260"/>
      <c r="AW171" s="260"/>
      <c r="AX171" s="260"/>
      <c r="AY171" s="260"/>
      <c r="AZ171" s="262"/>
      <c r="BA171" s="262"/>
    </row>
    <row r="172" spans="8:53" s="258" customFormat="1" ht="12.75">
      <c r="H172" s="259"/>
      <c r="I172" s="259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  <c r="AJ172" s="260"/>
      <c r="AK172" s="260"/>
      <c r="AL172" s="260"/>
      <c r="AM172" s="260"/>
      <c r="AN172" s="260"/>
      <c r="AO172" s="260"/>
      <c r="AP172" s="260"/>
      <c r="AQ172" s="260"/>
      <c r="AR172" s="260"/>
      <c r="AS172" s="260"/>
      <c r="AT172" s="261"/>
      <c r="AU172" s="260"/>
      <c r="AV172" s="260"/>
      <c r="AW172" s="260"/>
      <c r="AX172" s="260"/>
      <c r="AY172" s="260"/>
      <c r="AZ172" s="262"/>
      <c r="BA172" s="262"/>
    </row>
    <row r="173" spans="8:53" s="258" customFormat="1" ht="12.75">
      <c r="H173" s="259"/>
      <c r="I173" s="259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/>
      <c r="AS173" s="260"/>
      <c r="AT173" s="261"/>
      <c r="AU173" s="260"/>
      <c r="AV173" s="260"/>
      <c r="AW173" s="260"/>
      <c r="AX173" s="260"/>
      <c r="AY173" s="260"/>
      <c r="AZ173" s="262"/>
      <c r="BA173" s="262"/>
    </row>
    <row r="174" spans="8:53" s="258" customFormat="1" ht="12.75">
      <c r="H174" s="259"/>
      <c r="I174" s="259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1"/>
      <c r="AU174" s="260"/>
      <c r="AV174" s="260"/>
      <c r="AW174" s="260"/>
      <c r="AX174" s="260"/>
      <c r="AY174" s="260"/>
      <c r="AZ174" s="262"/>
      <c r="BA174" s="262"/>
    </row>
    <row r="175" spans="8:53" s="258" customFormat="1" ht="12.75">
      <c r="H175" s="259"/>
      <c r="I175" s="259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1"/>
      <c r="AU175" s="260"/>
      <c r="AV175" s="260"/>
      <c r="AW175" s="260"/>
      <c r="AX175" s="260"/>
      <c r="AY175" s="260"/>
      <c r="AZ175" s="262"/>
      <c r="BA175" s="262"/>
    </row>
    <row r="176" spans="8:53" s="258" customFormat="1" ht="12.75">
      <c r="H176" s="259"/>
      <c r="I176" s="259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  <c r="AR176" s="260"/>
      <c r="AS176" s="260"/>
      <c r="AT176" s="261"/>
      <c r="AU176" s="260"/>
      <c r="AV176" s="260"/>
      <c r="AW176" s="260"/>
      <c r="AX176" s="260"/>
      <c r="AY176" s="260"/>
      <c r="AZ176" s="262"/>
      <c r="BA176" s="262"/>
    </row>
    <row r="177" spans="8:53" s="258" customFormat="1" ht="12.75">
      <c r="H177" s="259"/>
      <c r="I177" s="259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  <c r="AR177" s="260"/>
      <c r="AS177" s="260"/>
      <c r="AT177" s="261"/>
      <c r="AU177" s="260"/>
      <c r="AV177" s="260"/>
      <c r="AW177" s="260"/>
      <c r="AX177" s="260"/>
      <c r="AY177" s="260"/>
      <c r="AZ177" s="262"/>
      <c r="BA177" s="262"/>
    </row>
    <row r="178" spans="8:53" s="258" customFormat="1" ht="12.75">
      <c r="H178" s="259"/>
      <c r="I178" s="259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260"/>
      <c r="AH178" s="260"/>
      <c r="AI178" s="260"/>
      <c r="AJ178" s="260"/>
      <c r="AK178" s="260"/>
      <c r="AL178" s="260"/>
      <c r="AM178" s="260"/>
      <c r="AN178" s="260"/>
      <c r="AO178" s="260"/>
      <c r="AP178" s="260"/>
      <c r="AQ178" s="260"/>
      <c r="AR178" s="260"/>
      <c r="AS178" s="260"/>
      <c r="AT178" s="261"/>
      <c r="AU178" s="260"/>
      <c r="AV178" s="260"/>
      <c r="AW178" s="260"/>
      <c r="AX178" s="260"/>
      <c r="AY178" s="260"/>
      <c r="AZ178" s="262"/>
      <c r="BA178" s="262"/>
    </row>
    <row r="179" spans="8:53" s="258" customFormat="1" ht="12.75">
      <c r="H179" s="259"/>
      <c r="I179" s="259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0"/>
      <c r="AQ179" s="260"/>
      <c r="AR179" s="260"/>
      <c r="AS179" s="260"/>
      <c r="AT179" s="261"/>
      <c r="AU179" s="260"/>
      <c r="AV179" s="260"/>
      <c r="AW179" s="260"/>
      <c r="AX179" s="260"/>
      <c r="AY179" s="260"/>
      <c r="AZ179" s="262"/>
      <c r="BA179" s="262"/>
    </row>
    <row r="180" spans="8:53" s="258" customFormat="1" ht="12.75">
      <c r="H180" s="259"/>
      <c r="I180" s="259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0"/>
      <c r="AR180" s="260"/>
      <c r="AS180" s="260"/>
      <c r="AT180" s="261"/>
      <c r="AU180" s="260"/>
      <c r="AV180" s="260"/>
      <c r="AW180" s="260"/>
      <c r="AX180" s="260"/>
      <c r="AY180" s="260"/>
      <c r="AZ180" s="262"/>
      <c r="BA180" s="262"/>
    </row>
    <row r="181" spans="8:53" s="258" customFormat="1" ht="12.75">
      <c r="H181" s="259"/>
      <c r="I181" s="259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  <c r="AR181" s="260"/>
      <c r="AS181" s="260"/>
      <c r="AT181" s="261"/>
      <c r="AU181" s="260"/>
      <c r="AV181" s="260"/>
      <c r="AW181" s="260"/>
      <c r="AX181" s="260"/>
      <c r="AY181" s="260"/>
      <c r="AZ181" s="262"/>
      <c r="BA181" s="262"/>
    </row>
    <row r="182" spans="8:53" s="258" customFormat="1" ht="12.75">
      <c r="H182" s="259"/>
      <c r="I182" s="259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260"/>
      <c r="AH182" s="260"/>
      <c r="AI182" s="260"/>
      <c r="AJ182" s="260"/>
      <c r="AK182" s="260"/>
      <c r="AL182" s="260"/>
      <c r="AM182" s="260"/>
      <c r="AN182" s="260"/>
      <c r="AO182" s="260"/>
      <c r="AP182" s="260"/>
      <c r="AQ182" s="260"/>
      <c r="AR182" s="260"/>
      <c r="AS182" s="260"/>
      <c r="AT182" s="261"/>
      <c r="AU182" s="260"/>
      <c r="AV182" s="260"/>
      <c r="AW182" s="260"/>
      <c r="AX182" s="260"/>
      <c r="AY182" s="260"/>
      <c r="AZ182" s="262"/>
      <c r="BA182" s="262"/>
    </row>
    <row r="183" spans="8:53" s="258" customFormat="1" ht="12.75">
      <c r="H183" s="259"/>
      <c r="I183" s="259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/>
      <c r="AQ183" s="260"/>
      <c r="AR183" s="260"/>
      <c r="AS183" s="260"/>
      <c r="AT183" s="261"/>
      <c r="AU183" s="260"/>
      <c r="AV183" s="260"/>
      <c r="AW183" s="260"/>
      <c r="AX183" s="260"/>
      <c r="AY183" s="260"/>
      <c r="AZ183" s="262"/>
      <c r="BA183" s="262"/>
    </row>
    <row r="184" spans="8:53" s="258" customFormat="1" ht="12.75">
      <c r="H184" s="259"/>
      <c r="I184" s="259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0"/>
      <c r="AQ184" s="260"/>
      <c r="AR184" s="260"/>
      <c r="AS184" s="260"/>
      <c r="AT184" s="261"/>
      <c r="AU184" s="260"/>
      <c r="AV184" s="260"/>
      <c r="AW184" s="260"/>
      <c r="AX184" s="260"/>
      <c r="AY184" s="260"/>
      <c r="AZ184" s="262"/>
      <c r="BA184" s="26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H48"/>
  <sheetViews>
    <sheetView zoomScalePageLayoutView="0" workbookViewId="0" topLeftCell="A13">
      <selection activeCell="D39" sqref="D39"/>
    </sheetView>
  </sheetViews>
  <sheetFormatPr defaultColWidth="11.421875" defaultRowHeight="12.75"/>
  <cols>
    <col min="2" max="2" width="1.1484375" style="0" customWidth="1"/>
    <col min="3" max="3" width="2.421875" style="0" customWidth="1"/>
    <col min="4" max="4" width="36.28125" style="0" customWidth="1"/>
    <col min="5" max="5" width="1.8515625" style="0" customWidth="1"/>
    <col min="6" max="6" width="36.57421875" style="0" customWidth="1"/>
    <col min="7" max="7" width="3.421875" style="0" customWidth="1"/>
    <col min="8" max="8" width="1.1484375" style="0" customWidth="1"/>
  </cols>
  <sheetData>
    <row r="7" ht="13.5" thickBot="1"/>
    <row r="8" spans="2:8" ht="7.5" customHeight="1" thickBot="1">
      <c r="B8" s="115"/>
      <c r="C8" s="116"/>
      <c r="D8" s="116"/>
      <c r="E8" s="116"/>
      <c r="F8" s="116"/>
      <c r="G8" s="116"/>
      <c r="H8" s="117"/>
    </row>
    <row r="9" spans="2:8" ht="12.75">
      <c r="B9" s="118"/>
      <c r="C9" s="115"/>
      <c r="D9" s="116"/>
      <c r="E9" s="116"/>
      <c r="F9" s="116"/>
      <c r="G9" s="117"/>
      <c r="H9" s="119"/>
    </row>
    <row r="10" spans="2:8" ht="12.75">
      <c r="B10" s="118"/>
      <c r="C10" s="118"/>
      <c r="D10" s="5"/>
      <c r="E10" s="5"/>
      <c r="F10" s="5"/>
      <c r="G10" s="119"/>
      <c r="H10" s="119"/>
    </row>
    <row r="11" spans="2:8" ht="34.5">
      <c r="B11" s="118"/>
      <c r="C11" s="118"/>
      <c r="D11" s="287" t="s">
        <v>29</v>
      </c>
      <c r="E11" s="287"/>
      <c r="F11" s="287"/>
      <c r="G11" s="119"/>
      <c r="H11" s="119"/>
    </row>
    <row r="12" spans="2:8" ht="21" customHeight="1">
      <c r="B12" s="118"/>
      <c r="C12" s="118"/>
      <c r="D12" s="120"/>
      <c r="E12" s="120"/>
      <c r="F12" s="120"/>
      <c r="G12" s="119"/>
      <c r="H12" s="119"/>
    </row>
    <row r="13" spans="2:8" ht="34.5" customHeight="1">
      <c r="B13" s="118"/>
      <c r="C13" s="118"/>
      <c r="D13" s="287" t="s">
        <v>30</v>
      </c>
      <c r="E13" s="287"/>
      <c r="F13" s="287"/>
      <c r="G13" s="119"/>
      <c r="H13" s="119"/>
    </row>
    <row r="14" spans="2:8" ht="17.25" customHeight="1">
      <c r="B14" s="118"/>
      <c r="C14" s="118"/>
      <c r="D14" s="120"/>
      <c r="E14" s="120"/>
      <c r="F14" s="120"/>
      <c r="G14" s="119"/>
      <c r="H14" s="119"/>
    </row>
    <row r="15" spans="2:8" ht="19.5" customHeight="1">
      <c r="B15" s="118"/>
      <c r="C15" s="118"/>
      <c r="D15" s="120"/>
      <c r="E15" s="120"/>
      <c r="F15" s="120"/>
      <c r="G15" s="119"/>
      <c r="H15" s="119"/>
    </row>
    <row r="16" spans="2:8" ht="12.75">
      <c r="B16" s="118"/>
      <c r="C16" s="118"/>
      <c r="D16" s="5"/>
      <c r="E16" s="5"/>
      <c r="F16" s="5"/>
      <c r="G16" s="119"/>
      <c r="H16" s="119"/>
    </row>
    <row r="17" spans="2:8" ht="13.5">
      <c r="B17" s="118"/>
      <c r="C17" s="118"/>
      <c r="D17" s="121" t="s">
        <v>1</v>
      </c>
      <c r="E17" s="122" t="s">
        <v>0</v>
      </c>
      <c r="F17" s="121" t="s">
        <v>33</v>
      </c>
      <c r="G17" s="123"/>
      <c r="H17" s="119"/>
    </row>
    <row r="18" spans="2:8" ht="13.5">
      <c r="B18" s="118"/>
      <c r="C18" s="118"/>
      <c r="D18" s="121"/>
      <c r="E18" s="122"/>
      <c r="F18" s="121"/>
      <c r="G18" s="123"/>
      <c r="H18" s="119"/>
    </row>
    <row r="19" spans="2:8" ht="13.5">
      <c r="B19" s="118"/>
      <c r="C19" s="118"/>
      <c r="D19" s="121" t="s">
        <v>32</v>
      </c>
      <c r="E19" s="122" t="s">
        <v>0</v>
      </c>
      <c r="F19" s="121" t="s">
        <v>33</v>
      </c>
      <c r="G19" s="123"/>
      <c r="H19" s="119"/>
    </row>
    <row r="20" spans="2:8" ht="13.5">
      <c r="B20" s="118"/>
      <c r="C20" s="118"/>
      <c r="D20" s="121"/>
      <c r="E20" s="113"/>
      <c r="F20" s="121"/>
      <c r="G20" s="123"/>
      <c r="H20" s="119"/>
    </row>
    <row r="21" spans="2:8" ht="13.5">
      <c r="B21" s="118"/>
      <c r="C21" s="118"/>
      <c r="D21" s="121" t="s">
        <v>24</v>
      </c>
      <c r="E21" s="122" t="s">
        <v>0</v>
      </c>
      <c r="F21" s="121" t="s">
        <v>31</v>
      </c>
      <c r="G21" s="123"/>
      <c r="H21" s="119"/>
    </row>
    <row r="22" spans="2:8" ht="13.5">
      <c r="B22" s="118"/>
      <c r="C22" s="118"/>
      <c r="D22" s="121"/>
      <c r="E22" s="113"/>
      <c r="F22" s="121"/>
      <c r="G22" s="123"/>
      <c r="H22" s="119"/>
    </row>
    <row r="23" spans="2:8" ht="13.5">
      <c r="B23" s="118"/>
      <c r="C23" s="118"/>
      <c r="D23" s="121" t="s">
        <v>34</v>
      </c>
      <c r="E23" s="113" t="s">
        <v>0</v>
      </c>
      <c r="F23" s="121" t="s">
        <v>35</v>
      </c>
      <c r="G23" s="123"/>
      <c r="H23" s="119"/>
    </row>
    <row r="24" spans="2:8" ht="13.5">
      <c r="B24" s="118"/>
      <c r="C24" s="118"/>
      <c r="D24" s="121"/>
      <c r="E24" s="122"/>
      <c r="F24" s="121"/>
      <c r="G24" s="123"/>
      <c r="H24" s="119"/>
    </row>
    <row r="25" spans="2:8" ht="13.5">
      <c r="B25" s="118"/>
      <c r="C25" s="118"/>
      <c r="D25" s="121"/>
      <c r="E25" s="122"/>
      <c r="F25" s="121"/>
      <c r="G25" s="123"/>
      <c r="H25" s="119"/>
    </row>
    <row r="26" spans="2:8" ht="12.75">
      <c r="B26" s="118"/>
      <c r="C26" s="118"/>
      <c r="D26" s="5"/>
      <c r="E26" s="5"/>
      <c r="F26" s="5"/>
      <c r="G26" s="119"/>
      <c r="H26" s="119"/>
    </row>
    <row r="27" spans="2:8" ht="12.75">
      <c r="B27" s="118"/>
      <c r="C27" s="118"/>
      <c r="D27" s="5"/>
      <c r="E27" s="5"/>
      <c r="F27" s="5"/>
      <c r="G27" s="119"/>
      <c r="H27" s="119"/>
    </row>
    <row r="28" spans="2:8" ht="12.75">
      <c r="B28" s="118"/>
      <c r="C28" s="118"/>
      <c r="D28" s="5"/>
      <c r="E28" s="5"/>
      <c r="F28" s="5"/>
      <c r="G28" s="119"/>
      <c r="H28" s="119"/>
    </row>
    <row r="29" spans="2:8" ht="12.75">
      <c r="B29" s="118"/>
      <c r="C29" s="118"/>
      <c r="D29" s="5"/>
      <c r="E29" s="5"/>
      <c r="F29" s="5"/>
      <c r="G29" s="119"/>
      <c r="H29" s="119"/>
    </row>
    <row r="30" spans="2:8" ht="21">
      <c r="B30" s="118"/>
      <c r="C30" s="118"/>
      <c r="D30" s="288" t="s">
        <v>238</v>
      </c>
      <c r="E30" s="288"/>
      <c r="F30" s="288"/>
      <c r="G30" s="119"/>
      <c r="H30" s="119"/>
    </row>
    <row r="31" spans="2:8" ht="21">
      <c r="B31" s="118"/>
      <c r="C31" s="118"/>
      <c r="D31" s="288"/>
      <c r="E31" s="288"/>
      <c r="F31" s="288"/>
      <c r="G31" s="119"/>
      <c r="H31" s="119"/>
    </row>
    <row r="32" spans="2:8" ht="12.75">
      <c r="B32" s="118"/>
      <c r="C32" s="118"/>
      <c r="D32" s="5"/>
      <c r="E32" s="5"/>
      <c r="F32" s="5"/>
      <c r="G32" s="119"/>
      <c r="H32" s="119"/>
    </row>
    <row r="33" spans="2:8" ht="12.75">
      <c r="B33" s="118"/>
      <c r="C33" s="118"/>
      <c r="D33" s="125" t="s">
        <v>25</v>
      </c>
      <c r="E33" s="125" t="s">
        <v>0</v>
      </c>
      <c r="F33" s="196" t="s">
        <v>167</v>
      </c>
      <c r="G33" s="119"/>
      <c r="H33" s="119"/>
    </row>
    <row r="34" spans="2:8" ht="12.75">
      <c r="B34" s="118"/>
      <c r="C34" s="118"/>
      <c r="D34" s="5"/>
      <c r="E34" s="5"/>
      <c r="F34" s="5"/>
      <c r="G34" s="119"/>
      <c r="H34" s="119"/>
    </row>
    <row r="35" spans="2:8" ht="12.75">
      <c r="B35" s="118"/>
      <c r="C35" s="118"/>
      <c r="D35" s="125" t="s">
        <v>26</v>
      </c>
      <c r="E35" s="125" t="s">
        <v>0</v>
      </c>
      <c r="F35" s="196" t="s">
        <v>166</v>
      </c>
      <c r="G35" s="119"/>
      <c r="H35" s="119"/>
    </row>
    <row r="36" spans="2:8" ht="12.75">
      <c r="B36" s="118"/>
      <c r="C36" s="118"/>
      <c r="D36" s="125"/>
      <c r="E36" s="125"/>
      <c r="F36" s="125"/>
      <c r="G36" s="119"/>
      <c r="H36" s="119"/>
    </row>
    <row r="37" spans="2:8" ht="12.75">
      <c r="B37" s="118"/>
      <c r="C37" s="118"/>
      <c r="D37" s="125"/>
      <c r="E37" s="125"/>
      <c r="F37" s="125"/>
      <c r="G37" s="119"/>
      <c r="H37" s="119"/>
    </row>
    <row r="38" spans="2:8" ht="12.75">
      <c r="B38" s="118"/>
      <c r="C38" s="118"/>
      <c r="D38" s="5"/>
      <c r="E38" s="5"/>
      <c r="F38" s="5"/>
      <c r="G38" s="119"/>
      <c r="H38" s="119"/>
    </row>
    <row r="39" spans="2:8" ht="12.75">
      <c r="B39" s="118"/>
      <c r="C39" s="118"/>
      <c r="D39" s="5"/>
      <c r="E39" s="5"/>
      <c r="F39" s="5"/>
      <c r="G39" s="119"/>
      <c r="H39" s="119"/>
    </row>
    <row r="40" spans="2:8" ht="15">
      <c r="B40" s="118"/>
      <c r="C40" s="118"/>
      <c r="D40" s="126"/>
      <c r="E40" s="126"/>
      <c r="F40" s="126"/>
      <c r="G40" s="127"/>
      <c r="H40" s="127"/>
    </row>
    <row r="41" spans="2:8" ht="13.5">
      <c r="B41" s="118"/>
      <c r="C41" s="118"/>
      <c r="D41" s="114"/>
      <c r="E41" s="113"/>
      <c r="F41" s="133" t="s">
        <v>22</v>
      </c>
      <c r="G41" s="134"/>
      <c r="H41" s="128"/>
    </row>
    <row r="42" spans="2:8" ht="13.5">
      <c r="B42" s="118"/>
      <c r="C42" s="118"/>
      <c r="D42" s="114"/>
      <c r="E42" s="114"/>
      <c r="F42" s="114"/>
      <c r="G42" s="128"/>
      <c r="H42" s="128"/>
    </row>
    <row r="43" spans="2:8" ht="13.5">
      <c r="B43" s="118"/>
      <c r="C43" s="118"/>
      <c r="D43" s="113"/>
      <c r="E43" s="113"/>
      <c r="F43" s="113"/>
      <c r="G43" s="128"/>
      <c r="H43" s="128"/>
    </row>
    <row r="44" spans="2:8" ht="13.5">
      <c r="B44" s="118"/>
      <c r="C44" s="118"/>
      <c r="D44" s="113"/>
      <c r="E44" s="114"/>
      <c r="F44" s="114"/>
      <c r="G44" s="128"/>
      <c r="H44" s="128"/>
    </row>
    <row r="45" spans="2:8" ht="13.5">
      <c r="B45" s="118"/>
      <c r="C45" s="118"/>
      <c r="D45" s="113"/>
      <c r="E45" s="113"/>
      <c r="F45" s="113"/>
      <c r="G45" s="128"/>
      <c r="H45" s="132"/>
    </row>
    <row r="46" spans="2:8" ht="12.75">
      <c r="B46" s="118"/>
      <c r="C46" s="118"/>
      <c r="D46" s="5"/>
      <c r="E46" s="5"/>
      <c r="F46" s="5"/>
      <c r="G46" s="119"/>
      <c r="H46" s="119"/>
    </row>
    <row r="47" spans="2:8" ht="13.5" thickBot="1">
      <c r="B47" s="118"/>
      <c r="C47" s="129"/>
      <c r="D47" s="130"/>
      <c r="E47" s="130"/>
      <c r="F47" s="130"/>
      <c r="G47" s="131"/>
      <c r="H47" s="119"/>
    </row>
    <row r="48" spans="2:8" ht="6" customHeight="1" thickBot="1">
      <c r="B48" s="129"/>
      <c r="C48" s="130"/>
      <c r="D48" s="130"/>
      <c r="E48" s="130"/>
      <c r="F48" s="130"/>
      <c r="G48" s="130"/>
      <c r="H48" s="131"/>
    </row>
  </sheetData>
  <sheetProtection/>
  <mergeCells count="4">
    <mergeCell ref="D11:F11"/>
    <mergeCell ref="D30:F30"/>
    <mergeCell ref="D13:F13"/>
    <mergeCell ref="D31:F31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PageLayoutView="0" workbookViewId="0" topLeftCell="A1">
      <selection activeCell="G9" sqref="G9"/>
    </sheetView>
  </sheetViews>
  <sheetFormatPr defaultColWidth="11.421875" defaultRowHeight="19.5" customHeight="1"/>
  <cols>
    <col min="1" max="1" width="15.140625" style="0" customWidth="1"/>
    <col min="2" max="2" width="37.421875" style="0" customWidth="1"/>
    <col min="3" max="3" width="17.28125" style="0" customWidth="1"/>
    <col min="4" max="4" width="4.8515625" style="0" customWidth="1"/>
    <col min="5" max="5" width="17.28125" style="0" customWidth="1"/>
    <col min="6" max="6" width="2.57421875" style="0" customWidth="1"/>
    <col min="7" max="7" width="24.7109375" style="0" customWidth="1"/>
  </cols>
  <sheetData>
    <row r="1" ht="19.5" customHeight="1">
      <c r="A1" t="s">
        <v>38</v>
      </c>
    </row>
    <row r="3" spans="1:6" ht="19.5" customHeight="1">
      <c r="A3" s="290" t="s">
        <v>36</v>
      </c>
      <c r="B3" s="290"/>
      <c r="C3" s="290"/>
      <c r="D3" s="290"/>
      <c r="E3" s="290"/>
      <c r="F3" s="290"/>
    </row>
    <row r="4" spans="1:4" ht="19.5" customHeight="1">
      <c r="A4" s="29"/>
      <c r="B4" s="29"/>
      <c r="C4" s="29"/>
      <c r="D4" s="29"/>
    </row>
    <row r="5" spans="1:6" ht="19.5" customHeight="1">
      <c r="A5" s="291" t="s">
        <v>168</v>
      </c>
      <c r="B5" s="291"/>
      <c r="C5" s="291"/>
      <c r="D5" s="291"/>
      <c r="E5" s="291"/>
      <c r="F5" s="291"/>
    </row>
    <row r="6" spans="1:6" ht="19.5" customHeight="1">
      <c r="A6" s="292" t="s">
        <v>261</v>
      </c>
      <c r="B6" s="292"/>
      <c r="C6" s="292"/>
      <c r="D6" s="292"/>
      <c r="E6" s="292"/>
      <c r="F6" s="292"/>
    </row>
    <row r="7" spans="1:6" ht="19.5" customHeight="1">
      <c r="A7" s="28"/>
      <c r="B7" s="48"/>
      <c r="C7" s="44"/>
      <c r="D7" s="44"/>
      <c r="E7" s="44"/>
      <c r="F7" s="44"/>
    </row>
    <row r="8" spans="1:2" ht="19.5" customHeight="1">
      <c r="A8" s="23"/>
      <c r="B8" s="22"/>
    </row>
    <row r="9" spans="1:6" ht="19.5" customHeight="1">
      <c r="A9" s="100" t="s">
        <v>2</v>
      </c>
      <c r="B9" s="9"/>
      <c r="C9" s="83">
        <v>2018</v>
      </c>
      <c r="D9" s="74"/>
      <c r="E9" s="83">
        <v>2017</v>
      </c>
      <c r="F9" s="49"/>
    </row>
    <row r="10" spans="1:6" ht="19.5" customHeight="1">
      <c r="A10" s="101" t="s">
        <v>3</v>
      </c>
      <c r="B10" s="9"/>
      <c r="C10" s="74"/>
      <c r="D10" s="74"/>
      <c r="E10" s="74"/>
      <c r="F10" s="6"/>
    </row>
    <row r="11" spans="1:8" ht="19.5" customHeight="1">
      <c r="A11" s="102" t="s">
        <v>4</v>
      </c>
      <c r="B11" s="4"/>
      <c r="C11" s="137">
        <v>401163.89</v>
      </c>
      <c r="D11" s="74"/>
      <c r="E11" s="75">
        <v>368168.83</v>
      </c>
      <c r="F11" s="10"/>
      <c r="H11" s="35"/>
    </row>
    <row r="12" spans="1:8" ht="19.5" customHeight="1">
      <c r="A12" s="202" t="s">
        <v>241</v>
      </c>
      <c r="B12" s="4"/>
      <c r="C12" s="77">
        <v>30000</v>
      </c>
      <c r="D12" s="74"/>
      <c r="E12" s="84">
        <v>0</v>
      </c>
      <c r="F12" s="10"/>
      <c r="H12" s="35"/>
    </row>
    <row r="13" spans="1:8" ht="11.25" customHeight="1">
      <c r="A13" s="103"/>
      <c r="B13" s="4"/>
      <c r="C13" s="137"/>
      <c r="D13" s="74"/>
      <c r="E13" s="75"/>
      <c r="F13" s="10"/>
      <c r="H13" s="35"/>
    </row>
    <row r="14" spans="1:8" ht="19.5" customHeight="1" thickBot="1">
      <c r="A14" s="101" t="s">
        <v>5</v>
      </c>
      <c r="B14" s="4"/>
      <c r="C14" s="88">
        <f>SUM(C11:C13)</f>
        <v>431163.89</v>
      </c>
      <c r="D14" s="74"/>
      <c r="E14" s="85">
        <f>SUM(E11:E11)</f>
        <v>368168.83</v>
      </c>
      <c r="F14" s="11"/>
      <c r="H14" s="35"/>
    </row>
    <row r="15" spans="1:8" ht="19.5" customHeight="1">
      <c r="A15" s="101" t="s">
        <v>6</v>
      </c>
      <c r="B15" s="4"/>
      <c r="C15" s="73"/>
      <c r="D15" s="74"/>
      <c r="E15" s="86"/>
      <c r="F15" s="12"/>
      <c r="H15" s="35"/>
    </row>
    <row r="16" spans="1:8" ht="19.5" customHeight="1">
      <c r="A16" s="138" t="s">
        <v>37</v>
      </c>
      <c r="B16" s="4"/>
      <c r="C16" s="209">
        <v>0</v>
      </c>
      <c r="D16" s="74"/>
      <c r="E16" s="87">
        <v>0</v>
      </c>
      <c r="F16" s="47"/>
      <c r="H16" s="35"/>
    </row>
    <row r="17" spans="1:8" ht="19.5" customHeight="1" thickBot="1">
      <c r="A17" s="101" t="s">
        <v>7</v>
      </c>
      <c r="B17" s="4"/>
      <c r="C17" s="210">
        <f>SUM(C16:C16)</f>
        <v>0</v>
      </c>
      <c r="D17" s="74"/>
      <c r="E17" s="89">
        <f>SUM(E16:E16)</f>
        <v>0</v>
      </c>
      <c r="F17" s="13"/>
      <c r="H17" s="35"/>
    </row>
    <row r="18" spans="1:9" ht="19.5" customHeight="1" thickBot="1">
      <c r="A18" s="104" t="s">
        <v>8</v>
      </c>
      <c r="B18" s="4"/>
      <c r="C18" s="90">
        <f>+C14+C17</f>
        <v>431163.89</v>
      </c>
      <c r="D18" s="74"/>
      <c r="E18" s="91">
        <f>+E14+E17</f>
        <v>368168.83</v>
      </c>
      <c r="F18" s="14"/>
      <c r="H18" s="35"/>
      <c r="I18" s="35"/>
    </row>
    <row r="19" spans="1:9" ht="15.75" customHeight="1" thickTop="1">
      <c r="A19" s="104"/>
      <c r="B19" s="4"/>
      <c r="C19" s="139"/>
      <c r="D19" s="74"/>
      <c r="E19" s="140"/>
      <c r="F19" s="14"/>
      <c r="H19" s="35"/>
      <c r="I19" s="35"/>
    </row>
    <row r="20" spans="1:8" ht="19.5" customHeight="1">
      <c r="A20" s="104" t="s">
        <v>9</v>
      </c>
      <c r="B20" s="4"/>
      <c r="C20" s="73"/>
      <c r="D20" s="74"/>
      <c r="E20" s="92"/>
      <c r="F20" s="16"/>
      <c r="H20" s="35"/>
    </row>
    <row r="21" spans="1:8" ht="19.5" customHeight="1">
      <c r="A21" s="78" t="s">
        <v>10</v>
      </c>
      <c r="B21" s="4"/>
      <c r="C21" s="73"/>
      <c r="D21" s="74"/>
      <c r="E21" s="93"/>
      <c r="F21" s="17"/>
      <c r="H21" s="35"/>
    </row>
    <row r="22" spans="1:8" ht="19.5" customHeight="1">
      <c r="A22" s="138" t="s">
        <v>37</v>
      </c>
      <c r="B22" s="4"/>
      <c r="C22" s="211">
        <v>0</v>
      </c>
      <c r="D22" s="74"/>
      <c r="E22" s="199">
        <v>0</v>
      </c>
      <c r="F22" s="10"/>
      <c r="H22" s="35"/>
    </row>
    <row r="23" spans="1:8" ht="11.25" customHeight="1">
      <c r="A23" s="105"/>
      <c r="B23" s="4"/>
      <c r="C23" s="73"/>
      <c r="D23" s="74"/>
      <c r="E23" s="76"/>
      <c r="F23" s="18"/>
      <c r="H23" s="35"/>
    </row>
    <row r="24" spans="1:8" ht="19.5" customHeight="1" thickBot="1">
      <c r="A24" s="78" t="s">
        <v>11</v>
      </c>
      <c r="B24" s="4"/>
      <c r="C24" s="212">
        <f>SUM(C22:C22)</f>
        <v>0</v>
      </c>
      <c r="D24" s="74"/>
      <c r="E24" s="200">
        <f>SUM(E22:E23)</f>
        <v>0</v>
      </c>
      <c r="F24" s="19"/>
      <c r="H24" s="35"/>
    </row>
    <row r="25" spans="1:8" ht="12" customHeight="1">
      <c r="A25" s="78"/>
      <c r="B25" s="4"/>
      <c r="C25" s="141"/>
      <c r="D25" s="74"/>
      <c r="E25" s="140"/>
      <c r="F25" s="19"/>
      <c r="H25" s="35"/>
    </row>
    <row r="26" spans="1:8" ht="19.5" customHeight="1">
      <c r="A26" s="78" t="s">
        <v>39</v>
      </c>
      <c r="B26" s="4"/>
      <c r="C26" s="142"/>
      <c r="D26" s="74"/>
      <c r="E26" s="140"/>
      <c r="F26" s="19"/>
      <c r="H26" s="35"/>
    </row>
    <row r="27" spans="1:8" ht="16.5" customHeight="1">
      <c r="A27" s="105" t="s">
        <v>37</v>
      </c>
      <c r="B27" s="4"/>
      <c r="C27" s="211">
        <v>0</v>
      </c>
      <c r="D27" s="74"/>
      <c r="E27" s="213">
        <v>0</v>
      </c>
      <c r="F27" s="18"/>
      <c r="H27" s="35"/>
    </row>
    <row r="28" spans="1:8" ht="18" customHeight="1" thickBot="1">
      <c r="A28" s="78" t="s">
        <v>54</v>
      </c>
      <c r="B28" s="4"/>
      <c r="C28" s="212">
        <f>SUM(C27:C27)</f>
        <v>0</v>
      </c>
      <c r="D28" s="74"/>
      <c r="E28" s="200">
        <v>0</v>
      </c>
      <c r="F28" s="19"/>
      <c r="H28" s="35"/>
    </row>
    <row r="29" spans="1:8" ht="19.5" customHeight="1">
      <c r="A29" s="78"/>
      <c r="B29" s="4"/>
      <c r="C29" s="142"/>
      <c r="D29" s="74"/>
      <c r="E29" s="140"/>
      <c r="F29" s="19"/>
      <c r="H29" s="35"/>
    </row>
    <row r="30" spans="1:8" ht="19.5" customHeight="1" thickBot="1">
      <c r="A30" s="104" t="s">
        <v>12</v>
      </c>
      <c r="B30" s="4"/>
      <c r="C30" s="210">
        <f>+C24</f>
        <v>0</v>
      </c>
      <c r="D30" s="74"/>
      <c r="E30" s="95">
        <v>0</v>
      </c>
      <c r="F30" s="46"/>
      <c r="H30" s="35"/>
    </row>
    <row r="31" spans="1:6" ht="12" customHeight="1">
      <c r="A31" s="78"/>
      <c r="B31" s="4"/>
      <c r="C31" s="73"/>
      <c r="D31" s="74"/>
      <c r="E31" s="96"/>
      <c r="F31" s="19"/>
    </row>
    <row r="32" spans="1:5" ht="19.5" customHeight="1">
      <c r="A32" s="106" t="s">
        <v>13</v>
      </c>
      <c r="B32" s="4"/>
      <c r="C32" s="73"/>
      <c r="D32" s="74"/>
      <c r="E32" s="74"/>
    </row>
    <row r="33" spans="1:9" ht="19.5" customHeight="1" thickBot="1">
      <c r="A33" s="107" t="s">
        <v>14</v>
      </c>
      <c r="B33" s="4"/>
      <c r="C33" s="88">
        <f>+C18-C30</f>
        <v>431163.89</v>
      </c>
      <c r="D33" s="74"/>
      <c r="E33" s="94">
        <v>368168.83</v>
      </c>
      <c r="F33" s="26"/>
      <c r="H33" s="35"/>
      <c r="I33" s="136"/>
    </row>
    <row r="34" spans="1:8" ht="19.5" customHeight="1">
      <c r="A34" s="74"/>
      <c r="B34" s="4"/>
      <c r="C34" s="73" t="s">
        <v>22</v>
      </c>
      <c r="D34" s="74"/>
      <c r="E34" s="78"/>
      <c r="F34" s="15"/>
      <c r="H34" s="35"/>
    </row>
    <row r="35" spans="1:7" ht="19.5" customHeight="1" thickBot="1">
      <c r="A35" s="108" t="s">
        <v>15</v>
      </c>
      <c r="B35" s="4"/>
      <c r="C35" s="97">
        <f>+C33+C30</f>
        <v>431163.89</v>
      </c>
      <c r="D35" s="74"/>
      <c r="E35" s="98">
        <f>+E33+E30</f>
        <v>368168.83</v>
      </c>
      <c r="F35" s="20"/>
      <c r="G35" s="167"/>
    </row>
    <row r="36" spans="1:6" ht="19.5" customHeight="1" thickTop="1">
      <c r="A36" s="108"/>
      <c r="B36" s="4"/>
      <c r="C36" s="74"/>
      <c r="D36" s="74"/>
      <c r="E36" s="99"/>
      <c r="F36" s="20"/>
    </row>
    <row r="37" spans="1:6" ht="19.5" customHeight="1">
      <c r="A37" s="289" t="s">
        <v>20</v>
      </c>
      <c r="B37" s="289"/>
      <c r="C37" s="289"/>
      <c r="D37" s="289"/>
      <c r="E37" s="289"/>
      <c r="F37" s="289"/>
    </row>
    <row r="41" ht="13.5" customHeight="1"/>
    <row r="42" spans="1:4" ht="11.25" customHeight="1">
      <c r="A42" s="207" t="s">
        <v>83</v>
      </c>
      <c r="B42" s="207"/>
      <c r="C42" s="205"/>
      <c r="D42" s="205" t="s">
        <v>78</v>
      </c>
    </row>
    <row r="43" spans="1:4" ht="13.5" customHeight="1">
      <c r="A43" s="206" t="s">
        <v>85</v>
      </c>
      <c r="B43" s="206" t="s">
        <v>86</v>
      </c>
      <c r="C43" s="206"/>
      <c r="D43" s="206" t="s">
        <v>79</v>
      </c>
    </row>
    <row r="44" spans="1:4" ht="13.5" customHeight="1">
      <c r="A44" s="207"/>
      <c r="B44" s="207"/>
      <c r="C44" s="206"/>
      <c r="D44" s="206" t="s">
        <v>80</v>
      </c>
    </row>
    <row r="45" spans="1:4" ht="13.5" customHeight="1">
      <c r="A45" s="207"/>
      <c r="B45" s="207"/>
      <c r="C45" s="206"/>
      <c r="D45" s="206" t="s">
        <v>81</v>
      </c>
    </row>
    <row r="46" spans="1:4" ht="11.25" customHeight="1">
      <c r="A46" s="206"/>
      <c r="B46" s="206"/>
      <c r="C46" s="206"/>
      <c r="D46" s="206" t="s">
        <v>82</v>
      </c>
    </row>
  </sheetData>
  <sheetProtection/>
  <mergeCells count="4">
    <mergeCell ref="A37:F37"/>
    <mergeCell ref="A3:F3"/>
    <mergeCell ref="A5:F5"/>
    <mergeCell ref="A6:F6"/>
  </mergeCells>
  <printOptions/>
  <pageMargins left="1.062992125984252" right="0.984251968503937" top="0.9448818897637796" bottom="0.984251968503937" header="0" footer="0"/>
  <pageSetup blackAndWhite="1"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PageLayoutView="0" workbookViewId="0" topLeftCell="A10">
      <selection activeCell="O27" sqref="O27"/>
    </sheetView>
  </sheetViews>
  <sheetFormatPr defaultColWidth="11.421875" defaultRowHeight="12.75"/>
  <cols>
    <col min="1" max="1" width="15.140625" style="0" customWidth="1"/>
    <col min="2" max="2" width="41.00390625" style="0" customWidth="1"/>
    <col min="3" max="3" width="18.00390625" style="0" customWidth="1"/>
    <col min="4" max="4" width="18.57421875" style="61" customWidth="1"/>
    <col min="5" max="5" width="5.140625" style="61" customWidth="1"/>
    <col min="6" max="6" width="18.28125" style="61" customWidth="1"/>
    <col min="7" max="7" width="2.00390625" style="0" customWidth="1"/>
    <col min="8" max="8" width="2.7109375" style="0" customWidth="1"/>
  </cols>
  <sheetData>
    <row r="1" spans="1:6" ht="12.75">
      <c r="A1" t="s">
        <v>38</v>
      </c>
      <c r="D1"/>
      <c r="E1"/>
      <c r="F1"/>
    </row>
    <row r="2" spans="4:6" ht="12.75">
      <c r="D2"/>
      <c r="E2"/>
      <c r="F2"/>
    </row>
    <row r="3" spans="1:7" ht="21">
      <c r="A3" s="290" t="s">
        <v>36</v>
      </c>
      <c r="B3" s="290"/>
      <c r="C3" s="290"/>
      <c r="D3" s="290"/>
      <c r="E3" s="290"/>
      <c r="F3" s="290"/>
      <c r="G3" s="290"/>
    </row>
    <row r="6" spans="1:8" ht="15.75" customHeight="1">
      <c r="A6" s="291" t="s">
        <v>42</v>
      </c>
      <c r="B6" s="291"/>
      <c r="C6" s="291"/>
      <c r="D6" s="291"/>
      <c r="E6" s="291"/>
      <c r="F6" s="291"/>
      <c r="G6" s="291"/>
      <c r="H6" s="291"/>
    </row>
    <row r="7" spans="1:8" ht="5.25" customHeight="1">
      <c r="A7" s="29"/>
      <c r="B7" s="29"/>
      <c r="C7" s="29"/>
      <c r="D7" s="62"/>
      <c r="E7" s="62"/>
      <c r="F7" s="63"/>
      <c r="G7" s="28"/>
      <c r="H7" s="28"/>
    </row>
    <row r="8" spans="1:8" ht="15.75">
      <c r="A8" s="291" t="s">
        <v>169</v>
      </c>
      <c r="B8" s="291"/>
      <c r="C8" s="291"/>
      <c r="D8" s="291"/>
      <c r="E8" s="291"/>
      <c r="F8" s="291"/>
      <c r="G8" s="291"/>
      <c r="H8" s="291"/>
    </row>
    <row r="9" spans="1:8" ht="16.5" customHeight="1">
      <c r="A9" s="292" t="s">
        <v>261</v>
      </c>
      <c r="B9" s="292"/>
      <c r="C9" s="292"/>
      <c r="D9" s="292"/>
      <c r="E9" s="292"/>
      <c r="F9" s="292"/>
      <c r="G9" s="292"/>
      <c r="H9" s="292"/>
    </row>
    <row r="10" spans="1:8" ht="16.5" customHeight="1">
      <c r="A10" s="51"/>
      <c r="B10" s="51"/>
      <c r="C10" s="51"/>
      <c r="D10" s="51"/>
      <c r="E10" s="51"/>
      <c r="F10" s="51"/>
      <c r="G10" s="51"/>
      <c r="H10" s="51"/>
    </row>
    <row r="11" spans="1:8" ht="16.5" customHeight="1">
      <c r="A11" s="51"/>
      <c r="B11" s="51"/>
      <c r="C11" s="51"/>
      <c r="D11" s="51"/>
      <c r="E11" s="51"/>
      <c r="F11" s="51"/>
      <c r="G11" s="51"/>
      <c r="H11" s="51"/>
    </row>
    <row r="12" spans="1:8" ht="23.25" customHeight="1">
      <c r="A12" s="51"/>
      <c r="B12" s="51"/>
      <c r="C12" s="51"/>
      <c r="D12" s="64"/>
      <c r="E12" s="64"/>
      <c r="F12" s="64"/>
      <c r="G12" s="51"/>
      <c r="H12" s="51"/>
    </row>
    <row r="13" spans="1:8" ht="18" customHeight="1">
      <c r="A13" s="143" t="s">
        <v>43</v>
      </c>
      <c r="B13" s="9"/>
      <c r="C13" s="9"/>
      <c r="D13" s="69">
        <v>2018</v>
      </c>
      <c r="E13" s="67"/>
      <c r="F13" s="68">
        <v>2017</v>
      </c>
      <c r="G13" s="50"/>
      <c r="H13" s="30"/>
    </row>
    <row r="14" spans="1:8" ht="16.5" customHeight="1">
      <c r="A14" s="8" t="s">
        <v>44</v>
      </c>
      <c r="B14" s="9"/>
      <c r="C14" s="9"/>
      <c r="D14" s="70"/>
      <c r="E14" s="71"/>
      <c r="F14" s="72"/>
      <c r="G14" s="50"/>
      <c r="H14" s="30"/>
    </row>
    <row r="15" spans="1:11" ht="18" customHeight="1">
      <c r="A15" s="103" t="s">
        <v>45</v>
      </c>
      <c r="B15" s="109"/>
      <c r="C15" s="109"/>
      <c r="D15" s="266">
        <v>544418.06</v>
      </c>
      <c r="E15" s="201"/>
      <c r="F15" s="267">
        <v>454420.24</v>
      </c>
      <c r="G15" s="31"/>
      <c r="J15" s="60"/>
      <c r="K15" s="60"/>
    </row>
    <row r="16" spans="1:11" ht="18" customHeight="1">
      <c r="A16" s="143" t="s">
        <v>46</v>
      </c>
      <c r="B16" s="109"/>
      <c r="C16" s="109"/>
      <c r="D16" s="159">
        <f>SUM(D15:D15)</f>
        <v>544418.06</v>
      </c>
      <c r="E16" s="145"/>
      <c r="F16" s="147">
        <f>SUM(F15:F15)</f>
        <v>454420.24</v>
      </c>
      <c r="G16" s="32"/>
      <c r="J16" s="60"/>
      <c r="K16" s="60"/>
    </row>
    <row r="17" spans="1:11" ht="18" customHeight="1">
      <c r="A17" s="110"/>
      <c r="B17" s="109"/>
      <c r="C17" s="109"/>
      <c r="D17" s="144"/>
      <c r="E17" s="145"/>
      <c r="F17" s="148"/>
      <c r="G17" s="32"/>
      <c r="J17" s="60"/>
      <c r="K17" s="60"/>
    </row>
    <row r="18" spans="1:11" ht="16.5">
      <c r="A18" s="110"/>
      <c r="B18" s="109"/>
      <c r="C18" s="109"/>
      <c r="D18" s="144"/>
      <c r="E18" s="145"/>
      <c r="F18" s="148"/>
      <c r="G18" s="32"/>
      <c r="J18" s="60"/>
      <c r="K18" s="60"/>
    </row>
    <row r="19" spans="1:11" ht="16.5">
      <c r="A19" s="110" t="s">
        <v>47</v>
      </c>
      <c r="B19" s="109"/>
      <c r="C19" s="109"/>
      <c r="D19" s="144"/>
      <c r="E19" s="145"/>
      <c r="F19" s="148"/>
      <c r="G19" s="32"/>
      <c r="J19" s="60"/>
      <c r="K19" s="60"/>
    </row>
    <row r="20" spans="1:11" ht="16.5">
      <c r="A20" s="8" t="s">
        <v>77</v>
      </c>
      <c r="B20" s="109"/>
      <c r="C20" s="109"/>
      <c r="D20" s="144">
        <v>0</v>
      </c>
      <c r="E20" s="145"/>
      <c r="F20" s="148">
        <v>0</v>
      </c>
      <c r="G20" s="32"/>
      <c r="J20" s="60"/>
      <c r="K20" s="60"/>
    </row>
    <row r="21" spans="1:11" ht="18" customHeight="1">
      <c r="A21" s="8" t="s">
        <v>48</v>
      </c>
      <c r="B21" s="109"/>
      <c r="C21" s="223"/>
      <c r="D21" s="144">
        <f>SUM(C22:C27)</f>
        <v>320267.5200000001</v>
      </c>
      <c r="E21" s="149"/>
      <c r="F21" s="149">
        <v>188734.04</v>
      </c>
      <c r="G21" s="34"/>
      <c r="H21" s="34"/>
      <c r="J21" s="60"/>
      <c r="K21" s="60"/>
    </row>
    <row r="22" spans="1:11" ht="18" customHeight="1">
      <c r="A22" s="103"/>
      <c r="B22" s="55" t="s">
        <v>107</v>
      </c>
      <c r="C22" s="224">
        <v>178643.73</v>
      </c>
      <c r="D22" s="144"/>
      <c r="E22" s="149"/>
      <c r="F22" s="149"/>
      <c r="G22" s="34"/>
      <c r="H22" s="34"/>
      <c r="J22" s="60"/>
      <c r="K22" s="60"/>
    </row>
    <row r="23" spans="1:11" ht="18" customHeight="1">
      <c r="A23" s="103"/>
      <c r="B23" s="55" t="s">
        <v>108</v>
      </c>
      <c r="C23" s="224">
        <v>7248.12</v>
      </c>
      <c r="D23" s="144"/>
      <c r="E23" s="149"/>
      <c r="F23" s="149"/>
      <c r="G23" s="34"/>
      <c r="H23" s="34"/>
      <c r="J23" s="60"/>
      <c r="K23" s="60"/>
    </row>
    <row r="24" spans="1:11" ht="18" customHeight="1">
      <c r="A24" s="103"/>
      <c r="B24" s="55" t="s">
        <v>110</v>
      </c>
      <c r="C24" s="224">
        <v>18943.42</v>
      </c>
      <c r="D24" s="144"/>
      <c r="E24" s="149"/>
      <c r="F24" s="149"/>
      <c r="G24" s="34"/>
      <c r="H24" s="34"/>
      <c r="J24" s="60"/>
      <c r="K24" s="60"/>
    </row>
    <row r="25" spans="1:11" ht="18" customHeight="1">
      <c r="A25" s="103"/>
      <c r="B25" s="55" t="s">
        <v>160</v>
      </c>
      <c r="C25" s="224">
        <v>43079.33</v>
      </c>
      <c r="D25" s="144"/>
      <c r="E25" s="149"/>
      <c r="F25" s="149"/>
      <c r="G25" s="34"/>
      <c r="H25" s="34"/>
      <c r="J25" s="60"/>
      <c r="K25" s="60"/>
    </row>
    <row r="26" spans="1:11" ht="18" customHeight="1">
      <c r="A26" s="103"/>
      <c r="B26" s="55" t="s">
        <v>239</v>
      </c>
      <c r="C26" s="224">
        <v>60419.08</v>
      </c>
      <c r="D26" s="144"/>
      <c r="E26" s="149"/>
      <c r="F26" s="149"/>
      <c r="G26" s="34"/>
      <c r="H26" s="34"/>
      <c r="J26" s="60"/>
      <c r="K26" s="60"/>
    </row>
    <row r="27" spans="1:15" ht="18" customHeight="1">
      <c r="A27" s="202"/>
      <c r="B27" s="225" t="s">
        <v>109</v>
      </c>
      <c r="C27" s="227">
        <v>11933.84</v>
      </c>
      <c r="D27" s="144"/>
      <c r="E27" s="149"/>
      <c r="F27" s="149"/>
      <c r="G27" s="34"/>
      <c r="H27" s="34"/>
      <c r="J27" s="60"/>
      <c r="K27" s="60"/>
      <c r="O27" s="35"/>
    </row>
    <row r="28" spans="1:11" ht="18" customHeight="1">
      <c r="A28" s="8" t="s">
        <v>49</v>
      </c>
      <c r="B28" s="109"/>
      <c r="C28" s="109"/>
      <c r="D28" s="144">
        <f>SUM(C29:C30)</f>
        <v>118980.09</v>
      </c>
      <c r="E28" s="149"/>
      <c r="F28" s="149">
        <v>102035.67</v>
      </c>
      <c r="G28" s="34"/>
      <c r="H28" s="34"/>
      <c r="J28" s="60"/>
      <c r="K28" s="60"/>
    </row>
    <row r="29" spans="1:11" ht="18" customHeight="1">
      <c r="A29" s="8"/>
      <c r="B29" s="55" t="s">
        <v>161</v>
      </c>
      <c r="C29" s="224">
        <v>2311.47</v>
      </c>
      <c r="D29" s="144"/>
      <c r="E29" s="149"/>
      <c r="F29" s="149"/>
      <c r="G29" s="34"/>
      <c r="H29" s="34"/>
      <c r="J29" s="60"/>
      <c r="K29" s="60"/>
    </row>
    <row r="30" spans="1:11" ht="18" customHeight="1">
      <c r="A30" s="8"/>
      <c r="B30" s="55" t="s">
        <v>111</v>
      </c>
      <c r="C30" s="268">
        <v>116668.62</v>
      </c>
      <c r="D30" s="144"/>
      <c r="E30" s="149"/>
      <c r="F30" s="149"/>
      <c r="G30" s="34"/>
      <c r="H30" s="34"/>
      <c r="J30" s="60"/>
      <c r="K30" s="60"/>
    </row>
    <row r="31" spans="1:11" ht="18" customHeight="1">
      <c r="A31" s="8" t="s">
        <v>112</v>
      </c>
      <c r="B31" s="109"/>
      <c r="C31" s="109"/>
      <c r="D31" s="144">
        <f>SUM(C32:C35)</f>
        <v>133481.27</v>
      </c>
      <c r="E31" s="149"/>
      <c r="F31" s="149">
        <f>12053.22</f>
        <v>12053.22</v>
      </c>
      <c r="G31" s="34"/>
      <c r="H31" s="34"/>
      <c r="J31" s="60"/>
      <c r="K31" s="60"/>
    </row>
    <row r="32" spans="1:11" ht="18" customHeight="1">
      <c r="A32" s="103"/>
      <c r="B32" s="55" t="s">
        <v>113</v>
      </c>
      <c r="C32" s="226">
        <v>6237.49</v>
      </c>
      <c r="D32" s="144"/>
      <c r="E32" s="149"/>
      <c r="F32" s="149"/>
      <c r="G32" s="34"/>
      <c r="H32" s="34"/>
      <c r="I32" s="35"/>
      <c r="J32" s="60"/>
      <c r="K32" s="60"/>
    </row>
    <row r="33" spans="1:11" ht="18" customHeight="1">
      <c r="A33" s="103"/>
      <c r="B33" s="55" t="s">
        <v>114</v>
      </c>
      <c r="C33" s="226">
        <v>547.11</v>
      </c>
      <c r="D33" s="144"/>
      <c r="E33" s="149"/>
      <c r="F33" s="149"/>
      <c r="G33" s="34"/>
      <c r="H33" s="34"/>
      <c r="J33" s="60"/>
      <c r="K33" s="60"/>
    </row>
    <row r="34" spans="1:11" ht="18" customHeight="1">
      <c r="A34" s="103"/>
      <c r="B34" s="55" t="s">
        <v>115</v>
      </c>
      <c r="C34" s="226">
        <v>7795.08</v>
      </c>
      <c r="D34" s="144"/>
      <c r="E34" s="149"/>
      <c r="F34" s="149"/>
      <c r="G34" s="34"/>
      <c r="H34" s="34"/>
      <c r="J34" s="60"/>
      <c r="K34" s="60"/>
    </row>
    <row r="35" spans="1:11" ht="18" customHeight="1">
      <c r="A35" s="103"/>
      <c r="B35" s="55" t="s">
        <v>264</v>
      </c>
      <c r="C35" s="227">
        <v>118901.59</v>
      </c>
      <c r="D35" s="146"/>
      <c r="E35" s="145"/>
      <c r="F35" s="150"/>
      <c r="G35" s="42"/>
      <c r="I35" s="35"/>
      <c r="J35" s="60"/>
      <c r="K35" s="60"/>
    </row>
    <row r="36" spans="1:11" ht="18" customHeight="1">
      <c r="A36" s="103"/>
      <c r="B36" s="55"/>
      <c r="C36" s="271"/>
      <c r="D36" s="272"/>
      <c r="E36" s="145"/>
      <c r="F36" s="151"/>
      <c r="G36" s="42"/>
      <c r="I36" s="35"/>
      <c r="J36" s="60"/>
      <c r="K36" s="60"/>
    </row>
    <row r="37" spans="1:11" ht="18" customHeight="1" thickBot="1">
      <c r="A37" s="293" t="s">
        <v>50</v>
      </c>
      <c r="B37" s="293"/>
      <c r="C37" s="152"/>
      <c r="D37" s="194">
        <f>SUM(D19:D35)</f>
        <v>572728.8800000001</v>
      </c>
      <c r="E37" s="145"/>
      <c r="F37" s="153">
        <f>SUM(F19:F35)</f>
        <v>302822.93</v>
      </c>
      <c r="G37" s="42"/>
      <c r="J37" s="60"/>
      <c r="K37" s="60"/>
    </row>
    <row r="38" spans="1:11" ht="18" customHeight="1">
      <c r="A38" s="152"/>
      <c r="B38" s="152"/>
      <c r="C38" s="152"/>
      <c r="D38" s="144"/>
      <c r="E38" s="145"/>
      <c r="F38" s="151"/>
      <c r="G38" s="42"/>
      <c r="J38" s="60"/>
      <c r="K38" s="60"/>
    </row>
    <row r="39" spans="1:11" ht="18" customHeight="1" thickBot="1">
      <c r="A39" s="112"/>
      <c r="B39" s="143" t="s">
        <v>51</v>
      </c>
      <c r="C39" s="143"/>
      <c r="D39" s="97">
        <f>+D16-D37</f>
        <v>-28310.820000000065</v>
      </c>
      <c r="E39" s="66"/>
      <c r="F39" s="160">
        <f>+F16-F37</f>
        <v>151597.31</v>
      </c>
      <c r="G39" s="53"/>
      <c r="J39" s="60"/>
      <c r="K39" s="60"/>
    </row>
    <row r="40" spans="1:11" ht="18" customHeight="1" thickTop="1">
      <c r="A40" s="111"/>
      <c r="B40" s="109"/>
      <c r="C40" s="109"/>
      <c r="D40" s="73"/>
      <c r="F40" s="65"/>
      <c r="G40" s="33"/>
      <c r="J40" s="60"/>
      <c r="K40" s="60"/>
    </row>
    <row r="41" spans="1:8" ht="18" customHeight="1">
      <c r="A41" s="294"/>
      <c r="B41" s="294"/>
      <c r="C41" s="294"/>
      <c r="D41" s="294"/>
      <c r="E41" s="294"/>
      <c r="F41" s="294"/>
      <c r="G41" s="294"/>
      <c r="H41" s="294"/>
    </row>
    <row r="42" spans="1:7" ht="12.75">
      <c r="A42" s="289" t="s">
        <v>20</v>
      </c>
      <c r="B42" s="289"/>
      <c r="C42" s="289"/>
      <c r="D42" s="289"/>
      <c r="E42" s="289"/>
      <c r="F42" s="289"/>
      <c r="G42" s="289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  <row r="47" spans="1:7" ht="12.75">
      <c r="A47" s="207" t="s">
        <v>83</v>
      </c>
      <c r="D47" s="44"/>
      <c r="E47" s="44" t="s">
        <v>78</v>
      </c>
      <c r="F47" s="44"/>
      <c r="G47" s="44"/>
    </row>
    <row r="48" spans="1:6" ht="12.75">
      <c r="A48" t="s">
        <v>40</v>
      </c>
      <c r="B48" s="41" t="s">
        <v>41</v>
      </c>
      <c r="C48" s="41"/>
      <c r="D48"/>
      <c r="E48" t="s">
        <v>79</v>
      </c>
      <c r="F48"/>
    </row>
    <row r="49" spans="4:6" ht="12.75">
      <c r="D49"/>
      <c r="E49" t="s">
        <v>80</v>
      </c>
      <c r="F49"/>
    </row>
    <row r="50" spans="4:7" ht="12.75">
      <c r="D50"/>
      <c r="E50" t="s">
        <v>81</v>
      </c>
      <c r="F50"/>
      <c r="G50" s="203"/>
    </row>
    <row r="51" spans="4:6" ht="12.75">
      <c r="D51"/>
      <c r="E51" t="s">
        <v>82</v>
      </c>
      <c r="F51"/>
    </row>
  </sheetData>
  <sheetProtection/>
  <mergeCells count="7">
    <mergeCell ref="A3:G3"/>
    <mergeCell ref="A42:G42"/>
    <mergeCell ref="A37:B37"/>
    <mergeCell ref="A41:H41"/>
    <mergeCell ref="A6:H6"/>
    <mergeCell ref="A8:H8"/>
    <mergeCell ref="A9:H9"/>
  </mergeCells>
  <printOptions/>
  <pageMargins left="0.984251968503937" right="0.7874015748031497" top="1.141732283464567" bottom="0.984251968503937" header="0.11811023622047245" footer="0.5118110236220472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showGridLines="0" zoomScalePageLayoutView="0" workbookViewId="0" topLeftCell="A7">
      <selection activeCell="E24" sqref="E24"/>
    </sheetView>
  </sheetViews>
  <sheetFormatPr defaultColWidth="11.421875" defaultRowHeight="12.75"/>
  <cols>
    <col min="1" max="1" width="2.140625" style="0" customWidth="1"/>
    <col min="2" max="2" width="46.140625" style="0" customWidth="1"/>
    <col min="3" max="3" width="10.57421875" style="0" customWidth="1"/>
    <col min="4" max="4" width="14.140625" style="0" customWidth="1"/>
    <col min="5" max="5" width="13.421875" style="0" customWidth="1"/>
  </cols>
  <sheetData>
    <row r="1" ht="12.75" customHeight="1">
      <c r="B1" t="s">
        <v>38</v>
      </c>
    </row>
    <row r="2" ht="12.75" customHeight="1"/>
    <row r="3" spans="2:5" ht="21" customHeight="1">
      <c r="B3" s="290" t="s">
        <v>36</v>
      </c>
      <c r="C3" s="290"/>
      <c r="D3" s="290"/>
      <c r="E3" s="290"/>
    </row>
    <row r="4" spans="2:5" ht="21" customHeight="1">
      <c r="B4" s="176"/>
      <c r="C4" s="176"/>
      <c r="D4" s="176"/>
      <c r="E4" s="176"/>
    </row>
    <row r="5" spans="2:5" ht="15.75">
      <c r="B5" s="291" t="s">
        <v>16</v>
      </c>
      <c r="C5" s="291"/>
      <c r="D5" s="291"/>
      <c r="E5" s="291"/>
    </row>
    <row r="6" spans="2:5" ht="7.5" customHeight="1">
      <c r="B6" s="25"/>
      <c r="C6" s="25"/>
      <c r="D6" s="25"/>
      <c r="E6" s="25"/>
    </row>
    <row r="7" spans="2:5" ht="14.25" customHeight="1">
      <c r="B7" s="291" t="s">
        <v>169</v>
      </c>
      <c r="C7" s="291"/>
      <c r="D7" s="291"/>
      <c r="E7" s="291"/>
    </row>
    <row r="8" spans="2:5" ht="15" customHeight="1">
      <c r="B8" s="291" t="s">
        <v>262</v>
      </c>
      <c r="C8" s="291"/>
      <c r="D8" s="291"/>
      <c r="E8" s="291"/>
    </row>
    <row r="9" spans="2:5" ht="15" customHeight="1">
      <c r="B9" s="25"/>
      <c r="C9" s="25"/>
      <c r="D9" s="25"/>
      <c r="E9" s="25"/>
    </row>
    <row r="10" spans="2:3" ht="15.75">
      <c r="B10" s="8"/>
      <c r="C10" s="9"/>
    </row>
    <row r="11" spans="2:5" ht="37.5" customHeight="1" thickBot="1">
      <c r="B11" s="168" t="s">
        <v>52</v>
      </c>
      <c r="C11" s="169" t="s">
        <v>53</v>
      </c>
      <c r="D11" s="170" t="s">
        <v>17</v>
      </c>
      <c r="E11" s="171" t="s">
        <v>18</v>
      </c>
    </row>
    <row r="12" spans="2:5" ht="37.5" customHeight="1">
      <c r="B12" s="173"/>
      <c r="C12" s="154"/>
      <c r="D12" s="156"/>
      <c r="E12" s="157"/>
    </row>
    <row r="13" spans="2:5" ht="16.5" customHeight="1">
      <c r="B13" s="172" t="s">
        <v>170</v>
      </c>
      <c r="C13" s="79">
        <v>0</v>
      </c>
      <c r="D13" s="155">
        <v>331322.76</v>
      </c>
      <c r="E13" s="158"/>
    </row>
    <row r="14" spans="2:11" ht="16.5" customHeight="1">
      <c r="B14" s="172" t="s">
        <v>265</v>
      </c>
      <c r="C14" s="79"/>
      <c r="D14" s="274">
        <v>-65830.42</v>
      </c>
      <c r="E14" s="158">
        <f>+D13+D14</f>
        <v>265492.34</v>
      </c>
      <c r="G14" s="35"/>
      <c r="K14" s="35"/>
    </row>
    <row r="15" spans="2:11" ht="19.5" customHeight="1">
      <c r="B15" s="172" t="s">
        <v>162</v>
      </c>
      <c r="C15" s="80"/>
      <c r="D15" s="155">
        <v>151597.31</v>
      </c>
      <c r="E15" s="158"/>
      <c r="K15" s="35"/>
    </row>
    <row r="16" spans="2:13" ht="19.5" customHeight="1">
      <c r="B16" s="172" t="s">
        <v>265</v>
      </c>
      <c r="C16" s="80"/>
      <c r="D16" s="275">
        <v>-48920.82</v>
      </c>
      <c r="E16" s="158">
        <f>+D15+D16</f>
        <v>102676.48999999999</v>
      </c>
      <c r="G16" s="35"/>
      <c r="J16" s="35"/>
      <c r="K16" s="35"/>
      <c r="L16" s="35"/>
      <c r="M16" s="35"/>
    </row>
    <row r="17" spans="2:5" ht="19.5" customHeight="1">
      <c r="B17" s="172"/>
      <c r="C17" s="80"/>
      <c r="D17" s="155"/>
      <c r="E17" s="273"/>
    </row>
    <row r="18" spans="2:8" ht="21" customHeight="1">
      <c r="B18" s="208" t="s">
        <v>171</v>
      </c>
      <c r="C18" s="161">
        <f>SUM(C13:C15)</f>
        <v>0</v>
      </c>
      <c r="D18" s="162">
        <f>SUM(D13:D17)</f>
        <v>368168.83</v>
      </c>
      <c r="E18" s="163">
        <f>SUM(E14:E16)</f>
        <v>368168.83</v>
      </c>
      <c r="G18" s="35"/>
      <c r="H18" s="35"/>
    </row>
    <row r="19" spans="2:12" ht="19.5" customHeight="1">
      <c r="B19" s="172" t="s">
        <v>265</v>
      </c>
      <c r="C19" s="80"/>
      <c r="D19" s="276">
        <v>91305.88</v>
      </c>
      <c r="E19" s="158">
        <f>+D18+D19</f>
        <v>459474.71</v>
      </c>
      <c r="L19" s="35"/>
    </row>
    <row r="20" spans="2:10" ht="19.5" customHeight="1">
      <c r="B20" s="174" t="s">
        <v>172</v>
      </c>
      <c r="C20" s="82"/>
      <c r="D20" s="81">
        <f>+'Est.Resultados'!D39</f>
        <v>-28310.820000000065</v>
      </c>
      <c r="E20" s="175">
        <f>+D20</f>
        <v>-28310.820000000065</v>
      </c>
      <c r="J20" s="35"/>
    </row>
    <row r="21" spans="2:10" ht="19.5" customHeight="1">
      <c r="B21" s="174"/>
      <c r="C21" s="82"/>
      <c r="D21" s="81"/>
      <c r="E21" s="175"/>
      <c r="J21" s="35"/>
    </row>
    <row r="22" spans="2:5" ht="11.25" customHeight="1">
      <c r="B22" s="174"/>
      <c r="C22" s="82"/>
      <c r="D22" s="81"/>
      <c r="E22" s="175"/>
    </row>
    <row r="23" spans="2:10" ht="28.5" customHeight="1">
      <c r="B23" s="208" t="s">
        <v>173</v>
      </c>
      <c r="C23" s="164">
        <f>SUM(C18:C19)</f>
        <v>0</v>
      </c>
      <c r="D23" s="165">
        <f>SUM(D18:D22)</f>
        <v>431163.88999999996</v>
      </c>
      <c r="E23" s="166">
        <f>SUM(E19:E21)</f>
        <v>431163.88999999996</v>
      </c>
      <c r="H23" s="35"/>
      <c r="I23" s="35"/>
      <c r="J23" s="35"/>
    </row>
    <row r="24" spans="2:8" ht="12.75">
      <c r="B24" s="24"/>
      <c r="H24" s="35"/>
    </row>
    <row r="25" spans="2:5" ht="12.75">
      <c r="B25" s="294"/>
      <c r="C25" s="294"/>
      <c r="D25" s="294"/>
      <c r="E25" s="294"/>
    </row>
    <row r="26" spans="2:4" ht="12.75">
      <c r="B26" s="289" t="s">
        <v>20</v>
      </c>
      <c r="C26" s="289"/>
      <c r="D26" s="289"/>
    </row>
    <row r="27" ht="12.75">
      <c r="J27" s="35"/>
    </row>
    <row r="28" spans="8:10" ht="12.75">
      <c r="H28" s="35"/>
      <c r="J28" s="35"/>
    </row>
    <row r="36" spans="2:6" ht="12.75">
      <c r="B36" s="207" t="s">
        <v>83</v>
      </c>
      <c r="C36" s="41"/>
      <c r="D36" s="44" t="s">
        <v>78</v>
      </c>
      <c r="F36" s="27"/>
    </row>
    <row r="37" spans="2:4" ht="12.75">
      <c r="B37" t="s">
        <v>58</v>
      </c>
      <c r="D37" t="s">
        <v>79</v>
      </c>
    </row>
    <row r="38" ht="12.75">
      <c r="D38" t="s">
        <v>80</v>
      </c>
    </row>
    <row r="39" ht="12.75">
      <c r="D39" t="s">
        <v>81</v>
      </c>
    </row>
    <row r="40" ht="12.75">
      <c r="D40" t="s">
        <v>82</v>
      </c>
    </row>
  </sheetData>
  <sheetProtection/>
  <mergeCells count="6">
    <mergeCell ref="B3:E3"/>
    <mergeCell ref="B26:D26"/>
    <mergeCell ref="B25:E25"/>
    <mergeCell ref="B7:E7"/>
    <mergeCell ref="B5:E5"/>
    <mergeCell ref="B8:E8"/>
  </mergeCells>
  <printOptions/>
  <pageMargins left="0.5118110236220472" right="0.5905511811023623" top="0.35433070866141736" bottom="0.35433070866141736" header="0.31496062992125984" footer="0.31496062992125984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M53"/>
  <sheetViews>
    <sheetView showGridLines="0" zoomScalePageLayoutView="0" workbookViewId="0" topLeftCell="A21">
      <selection activeCell="D1" sqref="D1:F58"/>
    </sheetView>
  </sheetViews>
  <sheetFormatPr defaultColWidth="11.421875" defaultRowHeight="12.75"/>
  <cols>
    <col min="1" max="1" width="4.140625" style="0" customWidth="1"/>
    <col min="2" max="2" width="0.2890625" style="0" hidden="1" customWidth="1"/>
    <col min="3" max="3" width="11.421875" style="0" hidden="1" customWidth="1"/>
    <col min="4" max="4" width="50.8515625" style="0" customWidth="1"/>
    <col min="5" max="6" width="14.7109375" style="135" customWidth="1"/>
  </cols>
  <sheetData>
    <row r="1" spans="4:6" ht="12.75">
      <c r="D1" t="s">
        <v>38</v>
      </c>
      <c r="E1"/>
      <c r="F1"/>
    </row>
    <row r="2" spans="5:6" ht="12.75">
      <c r="E2"/>
      <c r="F2"/>
    </row>
    <row r="3" spans="4:6" ht="21">
      <c r="D3" s="290" t="s">
        <v>36</v>
      </c>
      <c r="E3" s="290"/>
      <c r="F3" s="290"/>
    </row>
    <row r="4" spans="4:6" ht="12.75">
      <c r="D4" s="295"/>
      <c r="E4" s="295"/>
      <c r="F4" s="295"/>
    </row>
    <row r="5" spans="4:7" ht="16.5">
      <c r="D5" s="296" t="s">
        <v>75</v>
      </c>
      <c r="E5" s="296"/>
      <c r="F5" s="296"/>
      <c r="G5" s="28"/>
    </row>
    <row r="6" spans="4:6" ht="18.75">
      <c r="D6" s="185"/>
      <c r="E6" s="185"/>
      <c r="F6" s="185"/>
    </row>
    <row r="7" spans="4:6" ht="12.75">
      <c r="D7" s="297" t="s">
        <v>240</v>
      </c>
      <c r="E7" s="297"/>
      <c r="F7" s="297"/>
    </row>
    <row r="8" spans="4:6" ht="12.75">
      <c r="D8" s="298" t="s">
        <v>263</v>
      </c>
      <c r="E8" s="298"/>
      <c r="F8" s="298"/>
    </row>
    <row r="9" spans="4:6" ht="12.75" customHeight="1">
      <c r="D9" s="184"/>
      <c r="E9" s="184"/>
      <c r="F9" s="184"/>
    </row>
    <row r="10" spans="4:6" ht="12.75" customHeight="1">
      <c r="D10" s="177"/>
      <c r="E10" s="178" t="s">
        <v>27</v>
      </c>
      <c r="F10" s="178" t="s">
        <v>28</v>
      </c>
    </row>
    <row r="11" spans="4:6" ht="12.75" customHeight="1">
      <c r="D11" s="181" t="s">
        <v>59</v>
      </c>
      <c r="E11" s="191">
        <v>2018</v>
      </c>
      <c r="F11" s="191">
        <v>2017</v>
      </c>
    </row>
    <row r="12" spans="4:6" ht="12.75" customHeight="1">
      <c r="D12" s="181"/>
      <c r="E12" s="180"/>
      <c r="F12" s="180"/>
    </row>
    <row r="13" spans="4:6" ht="12.75" customHeight="1">
      <c r="D13" s="177" t="s">
        <v>69</v>
      </c>
      <c r="E13" s="180">
        <f>+F14</f>
        <v>368168.83</v>
      </c>
      <c r="F13" s="180">
        <v>265492.34</v>
      </c>
    </row>
    <row r="14" spans="4:6" ht="12.75" customHeight="1">
      <c r="D14" s="177" t="s">
        <v>70</v>
      </c>
      <c r="E14" s="187">
        <v>401163.89</v>
      </c>
      <c r="F14" s="187">
        <v>368168.83</v>
      </c>
    </row>
    <row r="15" spans="4:6" ht="12.75" customHeight="1">
      <c r="D15" s="177"/>
      <c r="E15" s="182"/>
      <c r="F15" s="182"/>
    </row>
    <row r="16" spans="4:10" ht="12.75" customHeight="1" thickBot="1">
      <c r="D16" s="190" t="s">
        <v>60</v>
      </c>
      <c r="E16" s="189">
        <f>+E14-E13</f>
        <v>32995.06</v>
      </c>
      <c r="F16" s="189">
        <f>+F14-F13</f>
        <v>102676.48999999999</v>
      </c>
      <c r="J16" s="35"/>
    </row>
    <row r="17" spans="4:6" ht="12.75" customHeight="1" thickTop="1">
      <c r="D17" s="179"/>
      <c r="E17" s="180"/>
      <c r="F17" s="180"/>
    </row>
    <row r="18" spans="4:6" ht="12.75" customHeight="1">
      <c r="D18" s="181" t="s">
        <v>71</v>
      </c>
      <c r="E18" s="180"/>
      <c r="F18" s="180"/>
    </row>
    <row r="19" spans="4:13" ht="12.75" customHeight="1">
      <c r="D19" s="179" t="s">
        <v>23</v>
      </c>
      <c r="E19" s="180"/>
      <c r="F19" s="180"/>
      <c r="J19" s="35"/>
      <c r="M19" s="35"/>
    </row>
    <row r="20" spans="4:6" ht="12.75" customHeight="1">
      <c r="D20" s="177" t="s">
        <v>72</v>
      </c>
      <c r="E20" s="180">
        <f>+'Est.Resultados'!D16</f>
        <v>544418.06</v>
      </c>
      <c r="F20" s="180">
        <f>+'Est.Resultados'!F16</f>
        <v>454420.24</v>
      </c>
    </row>
    <row r="21" spans="4:10" ht="12.75" customHeight="1">
      <c r="D21" s="177" t="s">
        <v>73</v>
      </c>
      <c r="E21" s="180">
        <f>-'Est.Resultados'!D21-'Est.Resultados'!D28-'Est.Resultados'!C33-'Est.Resultados'!C34</f>
        <v>-447589.8000000001</v>
      </c>
      <c r="F21" s="180">
        <f>-'Est.Resultados'!F37</f>
        <v>-302822.93</v>
      </c>
      <c r="J21" s="35"/>
    </row>
    <row r="22" spans="4:11" ht="12.75" customHeight="1">
      <c r="D22" s="177" t="s">
        <v>61</v>
      </c>
      <c r="E22" s="180">
        <f>-'Est.Resultados'!C32</f>
        <v>-6237.49</v>
      </c>
      <c r="F22" s="180">
        <v>0</v>
      </c>
      <c r="I22" s="35"/>
      <c r="K22" s="35"/>
    </row>
    <row r="23" spans="4:10" ht="12.75" customHeight="1">
      <c r="D23" s="177" t="s">
        <v>62</v>
      </c>
      <c r="E23" s="187">
        <v>-30000</v>
      </c>
      <c r="F23" s="187"/>
      <c r="I23" s="35"/>
      <c r="J23" s="35"/>
    </row>
    <row r="24" spans="4:11" ht="12.75" customHeight="1">
      <c r="D24" s="186" t="s">
        <v>63</v>
      </c>
      <c r="E24" s="180"/>
      <c r="F24" s="180"/>
      <c r="I24" s="35"/>
      <c r="K24" s="35"/>
    </row>
    <row r="25" spans="4:11" ht="12.75" customHeight="1">
      <c r="D25" s="186" t="s">
        <v>64</v>
      </c>
      <c r="E25" s="188">
        <f>SUM(E20:E24)</f>
        <v>60590.769999999946</v>
      </c>
      <c r="F25" s="188">
        <f>SUM(F20:F24)</f>
        <v>151597.31</v>
      </c>
      <c r="J25" s="35"/>
      <c r="K25" s="35"/>
    </row>
    <row r="26" spans="4:10" ht="12.75" customHeight="1">
      <c r="D26" s="177"/>
      <c r="E26" s="180"/>
      <c r="F26" s="180"/>
      <c r="I26" s="35"/>
      <c r="J26" s="35"/>
    </row>
    <row r="27" spans="4:9" ht="12.75" customHeight="1">
      <c r="D27" s="181" t="s">
        <v>65</v>
      </c>
      <c r="E27" s="180"/>
      <c r="F27" s="180"/>
      <c r="I27" s="35"/>
    </row>
    <row r="28" spans="4:6" ht="12.75" customHeight="1">
      <c r="D28" s="177" t="s">
        <v>74</v>
      </c>
      <c r="E28" s="187"/>
      <c r="F28" s="187"/>
    </row>
    <row r="29" spans="4:6" ht="12.75" customHeight="1">
      <c r="D29" s="186" t="s">
        <v>66</v>
      </c>
      <c r="E29" s="180"/>
      <c r="F29" s="180"/>
    </row>
    <row r="30" spans="4:13" ht="12.75" customHeight="1">
      <c r="D30" s="186" t="s">
        <v>67</v>
      </c>
      <c r="E30" s="188">
        <v>0</v>
      </c>
      <c r="F30" s="188">
        <v>0</v>
      </c>
      <c r="M30" s="35"/>
    </row>
    <row r="31" spans="4:6" ht="12.75" customHeight="1">
      <c r="D31" s="177"/>
      <c r="E31" s="180"/>
      <c r="F31" s="180"/>
    </row>
    <row r="32" spans="4:6" ht="12.75" customHeight="1">
      <c r="D32" s="181" t="s">
        <v>21</v>
      </c>
      <c r="E32" s="180"/>
      <c r="F32" s="180"/>
    </row>
    <row r="33" spans="4:10" ht="12.75" customHeight="1">
      <c r="D33" s="177"/>
      <c r="E33" s="187">
        <v>0</v>
      </c>
      <c r="F33" s="187">
        <v>0</v>
      </c>
      <c r="H33" s="35"/>
      <c r="I33" s="35"/>
      <c r="J33" s="35"/>
    </row>
    <row r="34" spans="4:6" ht="12.75" customHeight="1">
      <c r="D34" s="186" t="s">
        <v>66</v>
      </c>
      <c r="E34" s="180"/>
      <c r="F34" s="180"/>
    </row>
    <row r="35" spans="4:9" ht="12.75" customHeight="1">
      <c r="D35" s="186" t="s">
        <v>68</v>
      </c>
      <c r="E35" s="188">
        <f>SUM(E33:E34)</f>
        <v>0</v>
      </c>
      <c r="F35" s="188">
        <f>SUM(F33:F34)</f>
        <v>0</v>
      </c>
      <c r="I35" s="35"/>
    </row>
    <row r="36" spans="4:9" ht="12.75" customHeight="1">
      <c r="D36" s="186" t="s">
        <v>284</v>
      </c>
      <c r="E36" s="279">
        <v>-27595.71</v>
      </c>
      <c r="F36" s="279">
        <v>-48920.82</v>
      </c>
      <c r="I36" s="35"/>
    </row>
    <row r="37" spans="4:9" ht="12.75" customHeight="1">
      <c r="D37" s="186"/>
      <c r="E37" s="188"/>
      <c r="F37" s="188"/>
      <c r="I37" s="35"/>
    </row>
    <row r="38" spans="4:8" ht="12.75" customHeight="1">
      <c r="D38" s="177"/>
      <c r="E38" s="180"/>
      <c r="F38" s="180"/>
      <c r="H38" s="35"/>
    </row>
    <row r="39" spans="4:6" ht="12.75" customHeight="1" thickBot="1">
      <c r="D39" s="190" t="s">
        <v>60</v>
      </c>
      <c r="E39" s="192">
        <f>+E25+E30+E35+E36</f>
        <v>32995.05999999995</v>
      </c>
      <c r="F39" s="189">
        <f>+F25+F36</f>
        <v>102676.48999999999</v>
      </c>
    </row>
    <row r="40" spans="4:6" ht="12.75" customHeight="1" thickTop="1">
      <c r="D40" s="177"/>
      <c r="E40" s="180"/>
      <c r="F40" s="180"/>
    </row>
    <row r="41" spans="4:6" ht="12.75" customHeight="1">
      <c r="D41" s="179"/>
      <c r="E41" s="180"/>
      <c r="F41" s="180"/>
    </row>
    <row r="42" ht="12.75" customHeight="1"/>
    <row r="43" spans="4:6" ht="12.75" customHeight="1">
      <c r="D43" s="289" t="s">
        <v>20</v>
      </c>
      <c r="E43" s="289"/>
      <c r="F43" s="289"/>
    </row>
    <row r="44" spans="5:6" ht="12.75" customHeight="1">
      <c r="E44"/>
      <c r="F44"/>
    </row>
    <row r="45" spans="5:6" ht="12.75" customHeight="1">
      <c r="E45"/>
      <c r="F45"/>
    </row>
    <row r="46" spans="5:6" ht="12.75" customHeight="1">
      <c r="E46"/>
      <c r="F46"/>
    </row>
    <row r="47" spans="5:6" ht="12.75" customHeight="1">
      <c r="E47"/>
      <c r="F47"/>
    </row>
    <row r="48" spans="5:6" ht="12.75" customHeight="1">
      <c r="E48"/>
      <c r="F48"/>
    </row>
    <row r="49" spans="4:6" ht="12.75" customHeight="1">
      <c r="D49" s="207" t="s">
        <v>87</v>
      </c>
      <c r="E49" s="44" t="s">
        <v>78</v>
      </c>
      <c r="F49"/>
    </row>
    <row r="50" spans="4:6" ht="12.75" customHeight="1">
      <c r="D50" s="206" t="s">
        <v>106</v>
      </c>
      <c r="E50" t="s">
        <v>79</v>
      </c>
      <c r="F50"/>
    </row>
    <row r="51" spans="5:6" ht="12.75" customHeight="1">
      <c r="E51" t="s">
        <v>80</v>
      </c>
      <c r="F51"/>
    </row>
    <row r="52" spans="5:6" ht="12.75">
      <c r="E52" t="s">
        <v>81</v>
      </c>
      <c r="F52"/>
    </row>
    <row r="53" spans="5:6" ht="12.75">
      <c r="E53" t="s">
        <v>82</v>
      </c>
      <c r="F53"/>
    </row>
  </sheetData>
  <sheetProtection/>
  <mergeCells count="6">
    <mergeCell ref="D43:F43"/>
    <mergeCell ref="D3:F3"/>
    <mergeCell ref="D4:F4"/>
    <mergeCell ref="D5:F5"/>
    <mergeCell ref="D7:F7"/>
    <mergeCell ref="D8:F8"/>
  </mergeCells>
  <printOptions/>
  <pageMargins left="0.984251968503937" right="0.7874015748031497" top="1.141732283464567" bottom="0.1968503937007874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6"/>
  <sheetViews>
    <sheetView showGridLines="0" zoomScalePageLayoutView="0" workbookViewId="0" topLeftCell="A7">
      <selection activeCell="B42" sqref="B42"/>
    </sheetView>
  </sheetViews>
  <sheetFormatPr defaultColWidth="11.421875" defaultRowHeight="12.75"/>
  <cols>
    <col min="1" max="1" width="9.7109375" style="0" customWidth="1"/>
    <col min="2" max="2" width="54.28125" style="0" customWidth="1"/>
    <col min="3" max="3" width="21.8515625" style="0" customWidth="1"/>
    <col min="4" max="4" width="11.7109375" style="0" customWidth="1"/>
  </cols>
  <sheetData>
    <row r="1" ht="12.75">
      <c r="A1" t="s">
        <v>38</v>
      </c>
    </row>
    <row r="3" spans="1:3" ht="21">
      <c r="A3" s="290" t="s">
        <v>36</v>
      </c>
      <c r="B3" s="290"/>
      <c r="C3" s="290"/>
    </row>
    <row r="4" spans="1:3" ht="21">
      <c r="A4" s="195"/>
      <c r="B4" s="195"/>
      <c r="C4" s="195"/>
    </row>
    <row r="5" spans="1:11" ht="15.75">
      <c r="A5" s="28"/>
      <c r="B5" s="28"/>
      <c r="C5" s="28"/>
      <c r="D5" s="44"/>
      <c r="E5" s="292"/>
      <c r="F5" s="292"/>
      <c r="G5" s="292"/>
      <c r="H5" s="292"/>
      <c r="I5" s="292"/>
      <c r="J5" s="292"/>
      <c r="K5" s="292"/>
    </row>
    <row r="6" spans="1:4" ht="15.75">
      <c r="A6" s="291" t="s">
        <v>19</v>
      </c>
      <c r="B6" s="291"/>
      <c r="C6" s="291"/>
      <c r="D6" s="28"/>
    </row>
    <row r="7" spans="1:4" ht="15.75">
      <c r="A7" s="291" t="s">
        <v>260</v>
      </c>
      <c r="B7" s="291"/>
      <c r="C7" s="291"/>
      <c r="D7" s="28"/>
    </row>
    <row r="8" spans="1:4" ht="15.75">
      <c r="A8" s="291" t="s">
        <v>261</v>
      </c>
      <c r="B8" s="291"/>
      <c r="C8" s="291"/>
      <c r="D8" s="193"/>
    </row>
    <row r="9" spans="1:4" ht="15">
      <c r="A9" s="51"/>
      <c r="B9" s="51"/>
      <c r="C9" s="51"/>
      <c r="D9" s="51"/>
    </row>
    <row r="10" spans="1:4" ht="15">
      <c r="A10" s="51"/>
      <c r="B10" s="51"/>
      <c r="C10" s="51"/>
      <c r="D10" s="51"/>
    </row>
    <row r="11" ht="12.75">
      <c r="A11" s="277" t="s">
        <v>266</v>
      </c>
    </row>
    <row r="12" spans="1:4" ht="12.75">
      <c r="A12" s="54"/>
      <c r="B12" s="39" t="s">
        <v>267</v>
      </c>
      <c r="C12" s="39"/>
      <c r="D12" s="39"/>
    </row>
    <row r="13" spans="1:4" ht="12.75">
      <c r="A13" s="21"/>
      <c r="B13" s="197" t="s">
        <v>268</v>
      </c>
      <c r="C13" s="2"/>
      <c r="D13" s="2"/>
    </row>
    <row r="14" spans="1:4" ht="12.75">
      <c r="A14" s="21"/>
      <c r="B14" s="197" t="s">
        <v>269</v>
      </c>
      <c r="C14" s="2"/>
      <c r="D14" s="2"/>
    </row>
    <row r="15" spans="1:4" ht="12.75">
      <c r="A15" s="21"/>
      <c r="B15" s="197" t="s">
        <v>270</v>
      </c>
      <c r="C15" s="2"/>
      <c r="D15" s="2"/>
    </row>
    <row r="16" spans="1:4" ht="12.75">
      <c r="A16" s="21"/>
      <c r="B16" s="197" t="s">
        <v>271</v>
      </c>
      <c r="C16" s="2"/>
      <c r="D16" s="2"/>
    </row>
    <row r="17" spans="1:4" ht="12.75">
      <c r="A17" s="21"/>
      <c r="B17" s="197" t="s">
        <v>272</v>
      </c>
      <c r="C17" s="2"/>
      <c r="D17" s="2"/>
    </row>
    <row r="18" spans="1:4" ht="12.75">
      <c r="A18" s="21"/>
      <c r="B18" s="2" t="s">
        <v>273</v>
      </c>
      <c r="C18" s="2"/>
      <c r="D18" s="2"/>
    </row>
    <row r="19" ht="12.75">
      <c r="A19" s="21"/>
    </row>
    <row r="20" spans="1:4" ht="12.75">
      <c r="A20" s="54"/>
      <c r="B20" s="39" t="s">
        <v>274</v>
      </c>
      <c r="C20" s="38"/>
      <c r="D20" s="38"/>
    </row>
    <row r="21" ht="12.75">
      <c r="B21" s="2" t="s">
        <v>291</v>
      </c>
    </row>
    <row r="22" ht="12.75">
      <c r="B22" s="2" t="s">
        <v>275</v>
      </c>
    </row>
    <row r="23" ht="12.75">
      <c r="B23" s="2" t="s">
        <v>277</v>
      </c>
    </row>
    <row r="24" ht="12.75">
      <c r="B24" s="2" t="s">
        <v>276</v>
      </c>
    </row>
    <row r="25" ht="12.75">
      <c r="B25" s="2"/>
    </row>
    <row r="27" ht="12.75">
      <c r="A27" s="277" t="s">
        <v>278</v>
      </c>
    </row>
    <row r="28" spans="1:2" ht="12.75">
      <c r="A28" s="277"/>
      <c r="B28" s="38" t="s">
        <v>279</v>
      </c>
    </row>
    <row r="29" spans="1:3" ht="15.75">
      <c r="A29" s="21"/>
      <c r="B29" s="280">
        <v>2018</v>
      </c>
      <c r="C29" s="281">
        <v>2017</v>
      </c>
    </row>
    <row r="30" spans="1:4" ht="12.75">
      <c r="A30" s="54">
        <v>2.1</v>
      </c>
      <c r="B30" s="232" t="s">
        <v>282</v>
      </c>
      <c r="C30" s="236">
        <v>368168.83</v>
      </c>
      <c r="D30" s="232"/>
    </row>
    <row r="31" spans="1:4" ht="12.75">
      <c r="A31" s="54"/>
      <c r="B31" s="233" t="s">
        <v>292</v>
      </c>
      <c r="C31" s="235">
        <v>90.11</v>
      </c>
      <c r="D31" s="5"/>
    </row>
    <row r="32" spans="1:3" ht="12.75">
      <c r="A32" s="41"/>
      <c r="B32" s="55" t="s">
        <v>280</v>
      </c>
      <c r="C32" s="234">
        <v>368078.72</v>
      </c>
    </row>
    <row r="33" spans="1:3" ht="12.75">
      <c r="A33" s="41"/>
      <c r="B33" s="55"/>
      <c r="C33" s="234"/>
    </row>
    <row r="34" spans="1:3" ht="12.75">
      <c r="A34" s="41">
        <v>2.2</v>
      </c>
      <c r="B34" s="278" t="s">
        <v>281</v>
      </c>
      <c r="C34" s="234"/>
    </row>
    <row r="35" spans="1:3" ht="12.75">
      <c r="A35" s="41"/>
      <c r="B35" s="55" t="s">
        <v>283</v>
      </c>
      <c r="C35" s="234">
        <v>0</v>
      </c>
    </row>
    <row r="36" ht="12.75">
      <c r="B36" s="38"/>
    </row>
    <row r="37" ht="12.75">
      <c r="A37" s="55" t="s">
        <v>293</v>
      </c>
    </row>
    <row r="38" ht="12.75">
      <c r="A38" s="39" t="s">
        <v>294</v>
      </c>
    </row>
    <row r="39" ht="12.75">
      <c r="A39" s="39"/>
    </row>
    <row r="40" spans="1:2" ht="12.75">
      <c r="A40" s="197" t="s">
        <v>295</v>
      </c>
      <c r="B40" s="2"/>
    </row>
    <row r="41" spans="1:2" ht="12.75">
      <c r="A41" s="41"/>
      <c r="B41" s="2"/>
    </row>
    <row r="42" spans="1:2" ht="12.75">
      <c r="A42" s="41"/>
      <c r="B42" s="2"/>
    </row>
    <row r="43" spans="1:2" ht="12.75">
      <c r="A43" s="41"/>
      <c r="B43" s="2"/>
    </row>
    <row r="44" spans="1:2" ht="12.75">
      <c r="A44" s="41"/>
      <c r="B44" s="2"/>
    </row>
    <row r="45" spans="1:2" ht="12.75">
      <c r="A45" s="299" t="s">
        <v>83</v>
      </c>
      <c r="B45" s="299"/>
    </row>
    <row r="46" spans="1:4" ht="12.75">
      <c r="A46" s="299"/>
      <c r="B46" s="299"/>
      <c r="C46" s="205" t="s">
        <v>78</v>
      </c>
      <c r="D46" s="206"/>
    </row>
    <row r="47" spans="1:3" ht="12.75">
      <c r="A47" s="206" t="s">
        <v>84</v>
      </c>
      <c r="B47" s="206"/>
      <c r="C47" s="206" t="s">
        <v>79</v>
      </c>
    </row>
    <row r="48" ht="12.75">
      <c r="C48" s="206" t="s">
        <v>80</v>
      </c>
    </row>
    <row r="49" ht="12.75">
      <c r="C49" s="206" t="s">
        <v>81</v>
      </c>
    </row>
    <row r="50" ht="12.75">
      <c r="C50" s="206" t="s">
        <v>82</v>
      </c>
    </row>
    <row r="51" spans="1:4" ht="12.75">
      <c r="A51" s="38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39"/>
      <c r="B54" s="39"/>
      <c r="C54" s="54"/>
      <c r="D54" s="4"/>
    </row>
    <row r="55" spans="1:4" ht="12.75">
      <c r="A55" s="39"/>
      <c r="B55" s="57"/>
      <c r="C55" s="57"/>
      <c r="D55" s="4"/>
    </row>
    <row r="58" spans="1:4" ht="15.75">
      <c r="A58" s="291"/>
      <c r="B58" s="291"/>
      <c r="C58" s="291"/>
      <c r="D58" s="291"/>
    </row>
    <row r="59" spans="1:3" ht="15.75">
      <c r="A59" s="25"/>
      <c r="B59" s="25"/>
      <c r="C59" s="25"/>
    </row>
    <row r="60" spans="1:4" ht="15.75">
      <c r="A60" s="291"/>
      <c r="B60" s="291"/>
      <c r="C60" s="291"/>
      <c r="D60" s="291"/>
    </row>
    <row r="61" spans="1:4" ht="15.75">
      <c r="A61" s="291"/>
      <c r="B61" s="291"/>
      <c r="C61" s="291"/>
      <c r="D61" s="291"/>
    </row>
    <row r="62" spans="1:4" ht="15">
      <c r="A62" s="292"/>
      <c r="B62" s="292"/>
      <c r="C62" s="292"/>
      <c r="D62" s="292"/>
    </row>
    <row r="63" spans="1:2" ht="12.75">
      <c r="A63" s="54"/>
      <c r="B63" s="39"/>
    </row>
    <row r="64" spans="1:2" ht="12.75">
      <c r="A64" s="54"/>
      <c r="B64" s="55"/>
    </row>
    <row r="65" ht="12.75">
      <c r="A65" s="41"/>
    </row>
    <row r="66" ht="12.75">
      <c r="A66" s="41"/>
    </row>
    <row r="67" spans="1:2" ht="12.75">
      <c r="A67" s="41"/>
      <c r="B67" s="7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spans="1:2" ht="12.75">
      <c r="A77" s="54"/>
      <c r="B77" s="39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spans="1:4" ht="15">
      <c r="A84" s="43"/>
      <c r="B84" s="43"/>
      <c r="C84" s="43"/>
      <c r="D84" s="43"/>
    </row>
    <row r="85" spans="1:4" ht="15">
      <c r="A85" s="43"/>
      <c r="B85" s="43"/>
      <c r="C85" s="43"/>
      <c r="D85" s="43"/>
    </row>
    <row r="86" spans="1:4" ht="15">
      <c r="A86" s="43"/>
      <c r="B86" s="43"/>
      <c r="C86" s="43"/>
      <c r="D86" s="43"/>
    </row>
    <row r="87" spans="1:4" ht="12.75">
      <c r="A87" s="38"/>
      <c r="B87" s="4"/>
      <c r="C87" s="4"/>
      <c r="D87" s="4"/>
    </row>
    <row r="88" spans="1:4" ht="12.75">
      <c r="A88" s="59"/>
      <c r="B88" s="56"/>
      <c r="C88" s="56"/>
      <c r="D88" s="56"/>
    </row>
    <row r="89" spans="1:4" ht="12.75">
      <c r="A89" s="59"/>
      <c r="B89" s="56"/>
      <c r="C89" s="56"/>
      <c r="D89" s="56"/>
    </row>
    <row r="90" spans="1:4" ht="12.75">
      <c r="A90" s="54"/>
      <c r="B90" s="39"/>
      <c r="C90" s="54"/>
      <c r="D90" s="56"/>
    </row>
    <row r="91" spans="1:4" ht="12.75">
      <c r="A91" s="54"/>
      <c r="B91" s="57"/>
      <c r="C91" s="57"/>
      <c r="D91" s="56"/>
    </row>
    <row r="92" spans="2:4" ht="12.75">
      <c r="B92" s="54"/>
      <c r="C92" s="54"/>
      <c r="D92" s="4"/>
    </row>
    <row r="93" spans="1:4" ht="12.75">
      <c r="A93" s="54"/>
      <c r="B93" s="54"/>
      <c r="C93" s="56"/>
      <c r="D93" s="56"/>
    </row>
    <row r="94" spans="1:2" ht="12.75">
      <c r="A94" s="37"/>
      <c r="B94" s="27"/>
    </row>
    <row r="95" spans="1:2" ht="12.75">
      <c r="A95" s="37"/>
      <c r="B95" s="27"/>
    </row>
    <row r="96" spans="1:4" ht="15.75">
      <c r="A96" s="291"/>
      <c r="B96" s="291"/>
      <c r="C96" s="291"/>
      <c r="D96" s="291"/>
    </row>
    <row r="97" spans="1:2" ht="12.75">
      <c r="A97" s="37"/>
      <c r="B97" s="27"/>
    </row>
    <row r="98" spans="1:4" ht="15.75">
      <c r="A98" s="291"/>
      <c r="B98" s="291"/>
      <c r="C98" s="291"/>
      <c r="D98" s="291"/>
    </row>
    <row r="99" spans="1:4" ht="15.75">
      <c r="A99" s="291"/>
      <c r="B99" s="291"/>
      <c r="C99" s="291"/>
      <c r="D99" s="291"/>
    </row>
    <row r="100" spans="1:4" ht="15">
      <c r="A100" s="292"/>
      <c r="B100" s="292"/>
      <c r="C100" s="292"/>
      <c r="D100" s="292"/>
    </row>
    <row r="101" spans="1:4" ht="15">
      <c r="A101" s="51"/>
      <c r="B101" s="51"/>
      <c r="C101" s="51"/>
      <c r="D101" s="51"/>
    </row>
    <row r="102" spans="1:2" ht="12.75">
      <c r="A102" s="54"/>
      <c r="B102" s="39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spans="1:4" ht="15">
      <c r="A109" s="43"/>
      <c r="B109" s="43"/>
      <c r="C109" s="43"/>
      <c r="D109" s="43"/>
    </row>
    <row r="110" spans="1:2" ht="12.75">
      <c r="A110" s="54"/>
      <c r="B110" s="39"/>
    </row>
    <row r="111" spans="1:3" ht="15">
      <c r="A111" s="52"/>
      <c r="C111" s="43"/>
    </row>
    <row r="112" spans="1:3" ht="15">
      <c r="A112" s="52"/>
      <c r="C112" s="43"/>
    </row>
    <row r="113" spans="1:3" ht="15">
      <c r="A113" s="52"/>
      <c r="C113" s="43"/>
    </row>
    <row r="114" spans="1:4" ht="15">
      <c r="A114" s="52"/>
      <c r="C114" s="43"/>
      <c r="D114" s="43"/>
    </row>
    <row r="115" spans="1:4" ht="15">
      <c r="A115" s="52"/>
      <c r="B115" s="43"/>
      <c r="C115" s="43"/>
      <c r="D115" s="43"/>
    </row>
    <row r="116" spans="1:4" ht="15">
      <c r="A116" s="52"/>
      <c r="B116" s="43"/>
      <c r="C116" s="43"/>
      <c r="D116" s="43"/>
    </row>
    <row r="118" spans="1:2" ht="12.75">
      <c r="A118" s="58"/>
      <c r="B118" s="39"/>
    </row>
    <row r="119" ht="12.75">
      <c r="A119" s="39"/>
    </row>
    <row r="120" ht="12.75">
      <c r="A120" s="39"/>
    </row>
    <row r="129" ht="12.75">
      <c r="A129" s="21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spans="1:4" ht="12.75">
      <c r="A151" s="38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39"/>
      <c r="B153" s="39"/>
      <c r="C153" s="54"/>
      <c r="D153" s="4"/>
    </row>
    <row r="154" spans="1:4" ht="12.75">
      <c r="A154" s="39"/>
      <c r="B154" s="57"/>
      <c r="C154" s="57"/>
      <c r="D154" s="4"/>
    </row>
    <row r="155" spans="1:4" ht="12.75">
      <c r="A155" s="39"/>
      <c r="B155" s="5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294" spans="1:2" ht="12.75">
      <c r="A294" s="39"/>
      <c r="B294" s="40"/>
    </row>
    <row r="295" ht="12.75">
      <c r="A295" s="39"/>
    </row>
    <row r="296" ht="12.75">
      <c r="A296" s="39"/>
    </row>
  </sheetData>
  <sheetProtection/>
  <mergeCells count="14">
    <mergeCell ref="A100:D100"/>
    <mergeCell ref="E5:K5"/>
    <mergeCell ref="A62:D62"/>
    <mergeCell ref="A96:D96"/>
    <mergeCell ref="A98:D98"/>
    <mergeCell ref="A99:D99"/>
    <mergeCell ref="A45:B46"/>
    <mergeCell ref="A58:D58"/>
    <mergeCell ref="A60:D60"/>
    <mergeCell ref="A61:D61"/>
    <mergeCell ref="A3:C3"/>
    <mergeCell ref="A6:C6"/>
    <mergeCell ref="A7:C7"/>
    <mergeCell ref="A8:C8"/>
  </mergeCells>
  <printOptions/>
  <pageMargins left="0.984251968503937" right="0.3937007874015748" top="0.9448818897637796" bottom="0" header="0.511811023622047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24">
      <selection activeCell="A1" sqref="A1:A71"/>
    </sheetView>
  </sheetViews>
  <sheetFormatPr defaultColWidth="11.421875" defaultRowHeight="12.75"/>
  <cols>
    <col min="1" max="1" width="92.8515625" style="0" customWidth="1"/>
    <col min="2" max="2" width="0.9921875" style="0" customWidth="1"/>
    <col min="3" max="3" width="30.8515625" style="0" customWidth="1"/>
    <col min="4" max="4" width="19.7109375" style="0" customWidth="1"/>
  </cols>
  <sheetData>
    <row r="1" spans="1:4" ht="21.75" customHeight="1">
      <c r="A1" s="36" t="s">
        <v>118</v>
      </c>
      <c r="B1" s="36"/>
      <c r="C1" s="36"/>
      <c r="D1" s="36"/>
    </row>
    <row r="2" spans="1:4" ht="12.75">
      <c r="A2" s="36"/>
      <c r="B2" s="36"/>
      <c r="C2" s="36"/>
      <c r="D2" s="36"/>
    </row>
    <row r="3" ht="12.75">
      <c r="A3" s="39" t="s">
        <v>36</v>
      </c>
    </row>
    <row r="4" spans="1:3" ht="12.75">
      <c r="A4" s="39" t="s">
        <v>76</v>
      </c>
      <c r="C4" s="36"/>
    </row>
    <row r="5" spans="1:3" ht="12.75">
      <c r="A5" s="39" t="s">
        <v>157</v>
      </c>
      <c r="C5" s="45"/>
    </row>
    <row r="6" spans="1:3" ht="12.75">
      <c r="A6" s="39"/>
      <c r="C6" s="45"/>
    </row>
    <row r="7" spans="1:3" ht="12.75">
      <c r="A7" s="38" t="s">
        <v>119</v>
      </c>
      <c r="C7" s="39"/>
    </row>
    <row r="8" spans="1:3" ht="12.75">
      <c r="A8" s="2" t="s">
        <v>252</v>
      </c>
      <c r="B8" s="2"/>
      <c r="C8" s="197"/>
    </row>
    <row r="9" spans="1:3" ht="12.75">
      <c r="A9" s="2" t="s">
        <v>253</v>
      </c>
      <c r="B9" s="2"/>
      <c r="C9" s="197"/>
    </row>
    <row r="10" spans="1:3" ht="12.75">
      <c r="A10" s="2" t="s">
        <v>254</v>
      </c>
      <c r="C10" s="3"/>
    </row>
    <row r="11" spans="1:3" ht="12.75">
      <c r="A11" s="2" t="s">
        <v>257</v>
      </c>
      <c r="C11" s="2"/>
    </row>
    <row r="12" spans="1:3" ht="12.75">
      <c r="A12" s="2" t="s">
        <v>255</v>
      </c>
      <c r="C12" s="2"/>
    </row>
    <row r="13" spans="1:3" ht="12.75">
      <c r="A13" s="2" t="s">
        <v>256</v>
      </c>
      <c r="C13" s="2"/>
    </row>
    <row r="14" spans="1:3" ht="9" customHeight="1">
      <c r="A14" s="214"/>
      <c r="C14" s="2"/>
    </row>
    <row r="15" spans="1:3" ht="12.75">
      <c r="A15" s="39" t="s">
        <v>150</v>
      </c>
      <c r="C15" s="197"/>
    </row>
    <row r="16" spans="1:3" ht="12.75">
      <c r="A16" s="2" t="s">
        <v>151</v>
      </c>
      <c r="C16" s="197"/>
    </row>
    <row r="17" spans="1:3" ht="12.75">
      <c r="A17" s="2" t="s">
        <v>152</v>
      </c>
      <c r="C17" s="197"/>
    </row>
    <row r="18" spans="1:3" ht="12.75">
      <c r="A18" s="2" t="s">
        <v>154</v>
      </c>
      <c r="C18" s="197"/>
    </row>
    <row r="19" spans="1:3" ht="12.75">
      <c r="A19" s="2" t="s">
        <v>153</v>
      </c>
      <c r="C19" s="197"/>
    </row>
    <row r="20" spans="1:3" ht="9.75" customHeight="1">
      <c r="A20" s="2"/>
      <c r="C20" s="39"/>
    </row>
    <row r="21" spans="1:3" ht="12.75">
      <c r="A21" s="39" t="s">
        <v>120</v>
      </c>
      <c r="C21" s="197"/>
    </row>
    <row r="22" spans="1:3" ht="12.75">
      <c r="A22" s="2" t="s">
        <v>121</v>
      </c>
      <c r="C22" s="197"/>
    </row>
    <row r="23" spans="1:3" ht="12.75">
      <c r="A23" s="2" t="s">
        <v>122</v>
      </c>
      <c r="C23" s="2"/>
    </row>
    <row r="24" ht="12.75">
      <c r="A24" s="214" t="s">
        <v>123</v>
      </c>
    </row>
    <row r="25" ht="12.75">
      <c r="A25" s="214" t="s">
        <v>124</v>
      </c>
    </row>
    <row r="26" ht="12.75">
      <c r="A26" s="228" t="s">
        <v>125</v>
      </c>
    </row>
    <row r="27" ht="12.75">
      <c r="A27" s="228" t="s">
        <v>126</v>
      </c>
    </row>
    <row r="28" ht="12.75">
      <c r="A28" s="228" t="s">
        <v>127</v>
      </c>
    </row>
    <row r="29" ht="12.75">
      <c r="A29" s="228" t="s">
        <v>128</v>
      </c>
    </row>
    <row r="30" ht="13.5" customHeight="1">
      <c r="A30" s="228" t="s">
        <v>129</v>
      </c>
    </row>
    <row r="31" ht="13.5" customHeight="1">
      <c r="A31" s="228" t="s">
        <v>130</v>
      </c>
    </row>
    <row r="32" ht="13.5" customHeight="1">
      <c r="A32" s="228" t="s">
        <v>131</v>
      </c>
    </row>
    <row r="33" ht="13.5" customHeight="1">
      <c r="A33" s="228" t="s">
        <v>132</v>
      </c>
    </row>
    <row r="34" ht="13.5" customHeight="1">
      <c r="A34" s="228" t="s">
        <v>133</v>
      </c>
    </row>
    <row r="35" spans="1:3" ht="13.5" customHeight="1">
      <c r="A35" s="214" t="s">
        <v>134</v>
      </c>
      <c r="C35" s="2"/>
    </row>
    <row r="36" spans="1:3" ht="13.5" customHeight="1">
      <c r="A36" s="214" t="s">
        <v>135</v>
      </c>
      <c r="C36" s="2"/>
    </row>
    <row r="37" spans="1:3" ht="13.5" customHeight="1">
      <c r="A37" s="2" t="s">
        <v>301</v>
      </c>
      <c r="C37" s="2"/>
    </row>
    <row r="38" spans="1:3" ht="13.5" customHeight="1">
      <c r="A38" s="214" t="s">
        <v>136</v>
      </c>
      <c r="C38" s="2"/>
    </row>
    <row r="39" spans="1:3" ht="12.75">
      <c r="A39" s="214" t="s">
        <v>137</v>
      </c>
      <c r="C39" s="197"/>
    </row>
    <row r="40" spans="1:3" ht="12.75">
      <c r="A40" s="2" t="s">
        <v>138</v>
      </c>
      <c r="C40" s="55"/>
    </row>
    <row r="41" spans="1:3" ht="7.5" customHeight="1">
      <c r="A41" s="2"/>
      <c r="C41" s="55"/>
    </row>
    <row r="42" spans="1:3" ht="12.75">
      <c r="A42" s="39" t="s">
        <v>139</v>
      </c>
      <c r="C42" s="55"/>
    </row>
    <row r="43" spans="1:3" ht="12.75" customHeight="1">
      <c r="A43" s="2" t="s">
        <v>155</v>
      </c>
      <c r="C43" s="55"/>
    </row>
    <row r="44" spans="1:3" ht="12.75" customHeight="1">
      <c r="A44" s="2" t="s">
        <v>248</v>
      </c>
      <c r="C44" s="55"/>
    </row>
    <row r="45" spans="1:3" ht="12.75" customHeight="1">
      <c r="A45" s="2" t="s">
        <v>156</v>
      </c>
      <c r="C45" s="55"/>
    </row>
    <row r="46" spans="1:3" ht="13.5" customHeight="1">
      <c r="A46" s="2" t="s">
        <v>258</v>
      </c>
      <c r="C46" s="55"/>
    </row>
    <row r="47" spans="1:3" ht="12" customHeight="1">
      <c r="A47" s="2" t="s">
        <v>259</v>
      </c>
      <c r="C47" s="55"/>
    </row>
    <row r="48" spans="1:3" ht="9" customHeight="1">
      <c r="A48" s="2"/>
      <c r="C48" s="55"/>
    </row>
    <row r="49" spans="1:3" ht="12.75" customHeight="1">
      <c r="A49" s="39" t="s">
        <v>302</v>
      </c>
      <c r="C49" s="55"/>
    </row>
    <row r="50" spans="1:3" ht="12.75" customHeight="1">
      <c r="A50" s="197" t="s">
        <v>303</v>
      </c>
      <c r="C50" s="55"/>
    </row>
    <row r="51" spans="1:3" ht="12.75" customHeight="1">
      <c r="A51" s="39" t="s">
        <v>308</v>
      </c>
      <c r="C51" s="55"/>
    </row>
    <row r="52" spans="1:3" ht="12.75" customHeight="1">
      <c r="A52" s="197" t="s">
        <v>304</v>
      </c>
      <c r="C52" s="55"/>
    </row>
    <row r="53" spans="1:3" ht="12.75" customHeight="1">
      <c r="A53" s="197" t="s">
        <v>305</v>
      </c>
      <c r="C53" s="55"/>
    </row>
    <row r="54" spans="1:3" ht="12.75" customHeight="1">
      <c r="A54" s="197" t="s">
        <v>306</v>
      </c>
      <c r="C54" s="55"/>
    </row>
    <row r="55" spans="1:3" ht="12.75" customHeight="1">
      <c r="A55" s="197" t="s">
        <v>307</v>
      </c>
      <c r="C55" s="55"/>
    </row>
    <row r="56" spans="1:3" ht="12.75" customHeight="1">
      <c r="A56" s="197"/>
      <c r="C56" s="55"/>
    </row>
    <row r="57" spans="1:3" ht="12.75" customHeight="1">
      <c r="A57" s="39" t="s">
        <v>140</v>
      </c>
      <c r="C57" s="55"/>
    </row>
    <row r="58" spans="1:3" ht="12.75">
      <c r="A58" s="2" t="s">
        <v>141</v>
      </c>
      <c r="C58" s="1"/>
    </row>
    <row r="59" spans="1:3" ht="12" customHeight="1">
      <c r="A59" s="2" t="s">
        <v>142</v>
      </c>
      <c r="C59" s="197"/>
    </row>
    <row r="60" spans="1:3" ht="12.75">
      <c r="A60" s="2" t="s">
        <v>249</v>
      </c>
      <c r="C60" s="197"/>
    </row>
    <row r="61" spans="1:3" ht="12.75">
      <c r="A61" s="2" t="s">
        <v>143</v>
      </c>
      <c r="C61" s="39"/>
    </row>
    <row r="62" spans="1:3" ht="12.75">
      <c r="A62" s="2" t="s">
        <v>250</v>
      </c>
      <c r="C62" s="2"/>
    </row>
    <row r="63" spans="1:3" ht="12.75">
      <c r="A63" s="2" t="s">
        <v>144</v>
      </c>
      <c r="C63" s="2"/>
    </row>
    <row r="64" spans="1:3" ht="8.25" customHeight="1">
      <c r="A64" s="2"/>
      <c r="C64" s="2"/>
    </row>
    <row r="65" spans="1:3" ht="12.75">
      <c r="A65" s="2" t="s">
        <v>251</v>
      </c>
      <c r="C65" s="197"/>
    </row>
    <row r="66" spans="1:4" ht="12.75">
      <c r="A66" s="229" t="s">
        <v>145</v>
      </c>
      <c r="B66" s="44"/>
      <c r="C66" s="197"/>
      <c r="D66" s="230"/>
    </row>
    <row r="67" spans="1:4" ht="10.5" customHeight="1">
      <c r="A67" s="231" t="s">
        <v>146</v>
      </c>
      <c r="C67" s="197"/>
      <c r="D67" s="230"/>
    </row>
    <row r="68" spans="1:3" ht="11.25" customHeight="1">
      <c r="A68" s="231" t="s">
        <v>147</v>
      </c>
      <c r="C68" s="197"/>
    </row>
    <row r="69" spans="1:3" ht="11.25" customHeight="1">
      <c r="A69" s="231" t="s">
        <v>148</v>
      </c>
      <c r="B69" s="203"/>
      <c r="C69" s="197"/>
    </row>
    <row r="70" spans="1:3" ht="10.5" customHeight="1">
      <c r="A70" s="231" t="s">
        <v>149</v>
      </c>
      <c r="C70" s="197"/>
    </row>
    <row r="71" ht="12.75">
      <c r="C71" s="197"/>
    </row>
    <row r="72" ht="12.75">
      <c r="C72" s="197"/>
    </row>
    <row r="73" ht="12.75">
      <c r="C73" s="198"/>
    </row>
    <row r="74" ht="12.75">
      <c r="C74" s="204"/>
    </row>
    <row r="75" ht="12.75">
      <c r="C75" s="204"/>
    </row>
    <row r="76" ht="12.75">
      <c r="C76" s="204"/>
    </row>
    <row r="77" ht="12.75">
      <c r="C77" s="204"/>
    </row>
    <row r="78" ht="12.75">
      <c r="C78" s="204"/>
    </row>
    <row r="79" ht="12.75">
      <c r="C79" s="204"/>
    </row>
  </sheetData>
  <sheetProtection/>
  <printOptions/>
  <pageMargins left="0.9055118110236221" right="0.5905511811023623" top="0.984251968503937" bottom="0.35433070866141736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:A30"/>
    </sheetView>
  </sheetViews>
  <sheetFormatPr defaultColWidth="11.421875" defaultRowHeight="12.75"/>
  <cols>
    <col min="1" max="1" width="84.421875" style="0" customWidth="1"/>
  </cols>
  <sheetData>
    <row r="1" ht="12.75">
      <c r="A1" t="s">
        <v>88</v>
      </c>
    </row>
    <row r="3" ht="12.75">
      <c r="A3" s="55" t="s">
        <v>101</v>
      </c>
    </row>
    <row r="4" ht="12.75">
      <c r="A4" s="55" t="s">
        <v>102</v>
      </c>
    </row>
    <row r="5" ht="12.75">
      <c r="A5" s="55" t="s">
        <v>296</v>
      </c>
    </row>
    <row r="6" ht="12.75">
      <c r="A6" s="55" t="s">
        <v>297</v>
      </c>
    </row>
    <row r="7" ht="12.75">
      <c r="A7" s="55" t="s">
        <v>103</v>
      </c>
    </row>
    <row r="8" ht="12.75">
      <c r="A8" s="55" t="s">
        <v>159</v>
      </c>
    </row>
    <row r="9" ht="12.75">
      <c r="A9" s="55" t="s">
        <v>158</v>
      </c>
    </row>
    <row r="10" ht="12.75">
      <c r="A10" s="55" t="s">
        <v>298</v>
      </c>
    </row>
    <row r="11" ht="12.75">
      <c r="A11" s="55" t="s">
        <v>299</v>
      </c>
    </row>
    <row r="12" ht="12.75">
      <c r="A12" s="55" t="s">
        <v>300</v>
      </c>
    </row>
    <row r="13" ht="12.75">
      <c r="A13" s="55"/>
    </row>
    <row r="14" ht="12.75">
      <c r="A14" t="s">
        <v>104</v>
      </c>
    </row>
    <row r="15" ht="12.75">
      <c r="A15" t="s">
        <v>105</v>
      </c>
    </row>
  </sheetData>
  <sheetProtection/>
  <printOptions/>
  <pageMargins left="0.984251968503937" right="0.787401574803149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2012-03-27T22:04:37Z</cp:lastPrinted>
  <dcterms:created xsi:type="dcterms:W3CDTF">2011-06-09T22:04:46Z</dcterms:created>
  <dcterms:modified xsi:type="dcterms:W3CDTF">2019-03-27T14:04:29Z</dcterms:modified>
  <cp:category/>
  <cp:version/>
  <cp:contentType/>
  <cp:contentStatus/>
</cp:coreProperties>
</file>